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  <sheet name="Sheet1" sheetId="10" r:id="rId10"/>
  </sheets>
  <definedNames>
    <definedName name="_xlnm.Print_Area" localSheetId="2">'BRPL'!$A$1:$S$196</definedName>
    <definedName name="_xlnm.Print_Area" localSheetId="1">'BYPL'!$A$1:$Q$170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'NDPL'!$A$1:$Q$165</definedName>
    <definedName name="_xlnm.Print_Area" localSheetId="8">'PRAGATI'!$A$1:$Q$27</definedName>
    <definedName name="_xlnm.Print_Area" localSheetId="5">'ROHTAK ROAD'!$A$1:$Q$47</definedName>
  </definedNames>
  <calcPr fullCalcOnLoad="1"/>
</workbook>
</file>

<file path=xl/sharedStrings.xml><?xml version="1.0" encoding="utf-8"?>
<sst xmlns="http://schemas.openxmlformats.org/spreadsheetml/2006/main" count="1621" uniqueCount="465">
  <si>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</si>
  <si>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</si>
  <si>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</si>
  <si>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</si>
  <si>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</si>
  <si>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</si>
  <si>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</si>
  <si>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</si>
  <si>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</si>
  <si>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</si>
  <si>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</si>
  <si>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</si>
  <si>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</si>
  <si>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</si>
  <si>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</si>
  <si>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</si>
  <si>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</si>
  <si>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</si>
  <si>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</si>
  <si>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</si>
  <si>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</si>
  <si>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</si>
  <si>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</si>
  <si>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</si>
  <si>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</si>
  <si>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</si>
  <si>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</si>
  <si>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</si>
  <si>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</si>
  <si>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</si>
  <si>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</si>
  <si>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</si>
  <si>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</si>
  <si>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</si>
  <si>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</si>
  <si>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</si>
  <si>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</si>
  <si>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</si>
  <si>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</si>
  <si>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</si>
  <si>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</si>
  <si>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</si>
  <si>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</si>
  <si>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</si>
  <si>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</si>
  <si>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</si>
  <si>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</si>
  <si>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</si>
  <si>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</si>
  <si>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</si>
  <si>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</si>
  <si>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</si>
  <si>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</si>
  <si>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</si>
  <si>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</si>
  <si>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</si>
  <si>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</si>
  <si>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</si>
  <si>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</si>
  <si>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</si>
  <si>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</si>
  <si>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</si>
  <si>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</si>
  <si>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</si>
  <si>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</si>
  <si>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</si>
  <si>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</si>
  <si>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</si>
  <si>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</si>
  <si>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</si>
  <si>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</si>
  <si>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</si>
  <si>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</si>
  <si>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</si>
  <si>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</si>
  <si>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</si>
  <si>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</si>
  <si>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</si>
  <si>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</si>
  <si>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</si>
  <si>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</si>
  <si>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</si>
  <si>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</si>
  <si>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</si>
  <si>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</si>
  <si>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</si>
  <si>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</si>
  <si>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</si>
  <si>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</si>
  <si>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</si>
  <si>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</si>
  <si>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</si>
  <si>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</si>
  <si>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</si>
  <si>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</si>
  <si>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</si>
  <si>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</si>
  <si>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</si>
  <si>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</si>
  <si>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</si>
  <si>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</si>
  <si>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</si>
  <si>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</si>
  <si>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</si>
  <si>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</si>
  <si>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</si>
  <si>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</si>
  <si>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</si>
  <si>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</si>
  <si>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</si>
  <si>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</si>
  <si>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</si>
  <si>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</si>
  <si>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</si>
  <si>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</si>
  <si>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</si>
  <si>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</si>
  <si>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</si>
  <si>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</si>
  <si>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</si>
  <si>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</si>
  <si>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</si>
  <si>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</si>
  <si>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</si>
  <si>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</si>
  <si>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</si>
  <si>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</si>
  <si>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</si>
  <si>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</si>
  <si>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</si>
  <si>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</si>
  <si>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</si>
  <si>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</si>
  <si>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</si>
  <si>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</si>
  <si>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</si>
  <si>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</si>
  <si>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</si>
  <si>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</si>
  <si>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</si>
  <si>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</si>
  <si>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</si>
  <si>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</si>
  <si>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</si>
  <si>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</si>
  <si>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</si>
  <si>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</si>
  <si>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</si>
  <si>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</si>
  <si>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</si>
  <si>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</si>
  <si>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</si>
  <si>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</si>
  <si>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</si>
  <si>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</si>
  <si>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</si>
  <si>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</si>
  <si>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</si>
  <si>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</si>
  <si>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</si>
  <si>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</si>
  <si>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</si>
  <si>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</si>
  <si>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</si>
  <si>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</si>
  <si>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</si>
  <si>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</si>
  <si>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</si>
  <si>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</si>
  <si>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</si>
  <si>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</si>
  <si>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</si>
  <si>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</si>
  <si>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</si>
  <si>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</si>
  <si>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</si>
  <si>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</si>
  <si>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</si>
  <si>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</si>
  <si>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</si>
  <si>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</si>
  <si>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</si>
  <si>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</si>
  <si>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</si>
  <si>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</si>
  <si>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</si>
  <si>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</si>
  <si>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</si>
  <si>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</si>
  <si>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</si>
  <si>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</si>
  <si>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</si>
  <si>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</si>
  <si>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</si>
  <si>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</si>
  <si>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</si>
  <si>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</si>
  <si>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</si>
  <si>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</si>
  <si>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</si>
  <si>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</si>
  <si>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</si>
  <si>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</si>
  <si>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</si>
  <si>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</si>
  <si>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</si>
  <si>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</si>
  <si>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</si>
  <si>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</si>
  <si>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</si>
  <si>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</si>
  <si>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</si>
  <si>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</si>
  <si>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</si>
  <si>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</si>
  <si>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</si>
  <si>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</si>
  <si>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</si>
  <si>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</si>
  <si>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</si>
  <si>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</si>
  <si>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</si>
  <si>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</si>
  <si>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</si>
  <si>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</si>
  <si>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</si>
  <si>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</si>
  <si>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</si>
  <si>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</si>
  <si>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</si>
  <si>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</si>
  <si>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</si>
  <si>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</si>
  <si>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</si>
  <si>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</si>
  <si>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</si>
  <si>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</si>
  <si>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</si>
  <si>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</si>
  <si>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</si>
  <si>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</si>
  <si>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</si>
  <si>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</si>
  <si>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</si>
  <si>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</si>
  <si>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</si>
  <si>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</si>
  <si>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</si>
  <si>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</si>
  <si>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</si>
  <si>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</si>
  <si>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</si>
  <si>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</si>
  <si>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</si>
  <si>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</si>
  <si>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</si>
  <si>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</si>
  <si>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</si>
  <si>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</si>
  <si>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</si>
  <si>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</si>
  <si>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</si>
  <si>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</si>
  <si>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</si>
  <si>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</si>
  <si>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</si>
  <si>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</si>
  <si>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</si>
  <si>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</si>
  <si>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</si>
  <si>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</si>
  <si>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</si>
  <si>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</si>
  <si>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</si>
  <si>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</si>
  <si>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</si>
  <si>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</si>
  <si>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</si>
  <si>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</si>
  <si>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</si>
  <si>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</si>
  <si>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</si>
  <si>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</si>
  <si>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</si>
  <si>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</si>
  <si>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</si>
  <si>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</si>
  <si>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</si>
  <si>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</si>
  <si>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</si>
  <si>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</si>
  <si>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</si>
  <si>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</si>
  <si>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</si>
  <si>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</si>
  <si>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</si>
  <si>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</si>
  <si>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</si>
  <si>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</si>
  <si>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</si>
  <si>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</si>
  <si>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</si>
  <si>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</si>
  <si>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</si>
  <si>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</si>
  <si>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</si>
  <si>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</si>
  <si>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</si>
  <si>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</si>
  <si>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</si>
  <si>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</si>
  <si>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</si>
  <si>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</si>
  <si>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</si>
  <si>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</si>
  <si>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</si>
  <si>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</si>
  <si>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</si>
  <si>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</si>
  <si>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</si>
  <si>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</si>
  <si>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</si>
  <si>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</si>
  <si>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</si>
  <si>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</si>
  <si>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</si>
  <si>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</si>
  <si>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</si>
  <si>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</si>
  <si>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</si>
  <si>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</si>
  <si>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</si>
  <si>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</si>
  <si>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</si>
  <si>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</si>
  <si>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</si>
  <si>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</si>
  <si>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</si>
  <si>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</si>
  <si>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</si>
  <si>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</si>
  <si>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</si>
  <si>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</si>
  <si>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</si>
  <si>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</si>
  <si>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</si>
  <si>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</si>
  <si>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</si>
  <si>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</si>
  <si>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</si>
  <si>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</si>
  <si>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</si>
  <si>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</si>
  <si>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</si>
  <si>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</si>
  <si>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</si>
  <si>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</si>
  <si>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</si>
  <si>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</si>
  <si>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</si>
  <si>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</si>
  <si>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</si>
  <si>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</si>
  <si>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</si>
  <si>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</si>
  <si>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</si>
  <si>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</si>
  <si>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</si>
  <si>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</si>
  <si>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</si>
  <si>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</si>
  <si>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</si>
  <si>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</si>
  <si>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</si>
  <si>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</si>
  <si>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</si>
  <si>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</si>
  <si>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</si>
  <si>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</si>
  <si>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</si>
  <si>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</si>
  <si>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</si>
  <si>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</si>
  <si>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</si>
  <si>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</si>
  <si>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</si>
  <si>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</si>
  <si>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</si>
  <si>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</si>
  <si>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</si>
  <si>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</si>
  <si>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</si>
  <si>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</si>
  <si>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</si>
  <si>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</si>
  <si>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</si>
  <si>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</si>
  <si>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</si>
  <si>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</si>
  <si>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</si>
  <si>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</si>
  <si>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</si>
  <si>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</si>
  <si>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</si>
  <si>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</si>
  <si>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</si>
  <si>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</si>
  <si>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</si>
  <si>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</si>
  <si>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</si>
  <si>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</si>
  <si>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</si>
  <si>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</si>
  <si>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Note :Sharing taken from wk-36 abt bill 2014-15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</si>
  <si>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</si>
  <si>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</si>
  <si>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</si>
  <si>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</si>
  <si>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</si>
  <si>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</si>
  <si>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</si>
  <si>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</si>
  <si>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</si>
  <si>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</si>
  <si>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</si>
  <si>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</si>
  <si>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</si>
  <si>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</si>
  <si>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PEERGARHI - 2(L-10)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</si>
  <si>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</si>
  <si>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</si>
  <si>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</si>
  <si>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</si>
  <si>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</si>
  <si>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</si>
  <si>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</si>
  <si>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</si>
  <si>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</si>
  <si>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</si>
  <si>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</si>
  <si>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</si>
  <si>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</si>
  <si>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</si>
  <si>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</si>
  <si>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</si>
  <si>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</si>
  <si>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</si>
  <si>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</si>
  <si>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</si>
  <si>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w.e.f 06/09/16</t>
  </si>
  <si>
    <t>w.e.f 14/09/2016</t>
  </si>
  <si>
    <t>w.e.f 23/09/16</t>
  </si>
  <si>
    <t>FINAL READING 01/11/2016</t>
  </si>
  <si>
    <t>INTIAL READING 01/10/2016</t>
  </si>
  <si>
    <t>OCTOBER-2016</t>
  </si>
  <si>
    <t xml:space="preserve">                           PERIOD 1st OCTOBER-2016 TO 1st NOVEMBER-2016</t>
  </si>
  <si>
    <t>w.e.f 14/10/2016</t>
  </si>
  <si>
    <t>w.e.f 20/10/16</t>
  </si>
  <si>
    <t>w.e.f 19/10/16</t>
  </si>
  <si>
    <t>w.e.f 26/10/16</t>
  </si>
  <si>
    <t>Assessment</t>
  </si>
  <si>
    <t>Check Meter Data</t>
  </si>
  <si>
    <t>Assessment for last month</t>
  </si>
  <si>
    <t>Data till 17/10</t>
  </si>
  <si>
    <t>Assessment last month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</si>
</sst>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77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6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5" xfId="0" applyNumberFormat="1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71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0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70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0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70" fontId="2" fillId="0" borderId="26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8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70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20" xfId="0" applyNumberFormat="1" applyFont="1" applyFill="1" applyBorder="1" applyAlignment="1">
      <alignment/>
    </xf>
    <xf numFmtId="170" fontId="21" fillId="0" borderId="20" xfId="0" applyNumberFormat="1" applyFont="1" applyFill="1" applyBorder="1" applyAlignment="1">
      <alignment horizontal="center"/>
    </xf>
    <xf numFmtId="170" fontId="21" fillId="0" borderId="2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0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4" xfId="0" applyNumberFormat="1" applyFont="1" applyBorder="1" applyAlignment="1">
      <alignment horizontal="center"/>
    </xf>
    <xf numFmtId="170" fontId="21" fillId="0" borderId="15" xfId="0" applyNumberFormat="1" applyFont="1" applyFill="1" applyBorder="1" applyAlignment="1">
      <alignment horizontal="center" vertical="center"/>
    </xf>
    <xf numFmtId="170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6" fillId="0" borderId="31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1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9" fillId="0" borderId="31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26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wrapText="1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1" xfId="0" applyFont="1" applyFill="1" applyBorder="1" applyAlignment="1">
      <alignment wrapText="1"/>
    </xf>
    <xf numFmtId="0" fontId="0" fillId="0" borderId="31" xfId="0" applyFont="1" applyFill="1" applyBorder="1" applyAlignment="1">
      <alignment shrinkToFit="1"/>
    </xf>
    <xf numFmtId="0" fontId="13" fillId="0" borderId="31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16" fillId="0" borderId="31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/>
    </xf>
    <xf numFmtId="0" fontId="0" fillId="0" borderId="31" xfId="0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shrinkToFit="1"/>
    </xf>
    <xf numFmtId="2" fontId="49" fillId="0" borderId="0" xfId="0" applyNumberFormat="1" applyFont="1" applyFill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" fontId="13" fillId="0" borderId="26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left"/>
    </xf>
    <xf numFmtId="172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31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left"/>
    </xf>
    <xf numFmtId="170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right" vertical="top"/>
    </xf>
    <xf numFmtId="49" fontId="4" fillId="0" borderId="31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19" fillId="0" borderId="3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2" fontId="20" fillId="0" borderId="20" xfId="0" applyNumberFormat="1" applyFont="1" applyFill="1" applyBorder="1" applyAlignment="1">
      <alignment horizontal="center"/>
    </xf>
    <xf numFmtId="49" fontId="49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Fill="1" applyBorder="1" applyAlignment="1">
      <alignment/>
    </xf>
    <xf numFmtId="0" fontId="31" fillId="0" borderId="27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4" fillId="0" borderId="28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70" fontId="35" fillId="0" borderId="0" xfId="0" applyNumberFormat="1" applyFont="1" applyFill="1" applyBorder="1" applyAlignment="1">
      <alignment horizontal="center"/>
    </xf>
    <xf numFmtId="170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8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170" fontId="9" fillId="0" borderId="0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70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3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0" fillId="0" borderId="26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8" xfId="0" applyFont="1" applyFill="1" applyBorder="1" applyAlignment="1">
      <alignment/>
    </xf>
    <xf numFmtId="0" fontId="59" fillId="0" borderId="28" xfId="0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70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71" fontId="17" fillId="0" borderId="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wrapText="1"/>
    </xf>
    <xf numFmtId="171" fontId="21" fillId="0" borderId="0" xfId="0" applyNumberFormat="1" applyFont="1" applyFill="1" applyAlignment="1">
      <alignment horizontal="center" vertical="center"/>
    </xf>
    <xf numFmtId="171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0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71" fontId="21" fillId="0" borderId="0" xfId="0" applyNumberFormat="1" applyFont="1" applyFill="1" applyBorder="1" applyAlignment="1">
      <alignment vertical="center"/>
    </xf>
    <xf numFmtId="171" fontId="45" fillId="0" borderId="0" xfId="0" applyNumberFormat="1" applyFont="1" applyFill="1" applyBorder="1" applyAlignment="1">
      <alignment vertical="center"/>
    </xf>
    <xf numFmtId="170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70" fontId="41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/>
    </xf>
    <xf numFmtId="170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179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71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179" fontId="0" fillId="0" borderId="0" xfId="0" applyNumberFormat="1" applyFill="1" applyBorder="1" applyAlignment="1">
      <alignment horizontal="center" vertical="center"/>
    </xf>
    <xf numFmtId="171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179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71" fontId="21" fillId="0" borderId="20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71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179" fontId="21" fillId="0" borderId="0" xfId="0" applyNumberFormat="1" applyFont="1" applyFill="1" applyBorder="1" applyAlignment="1">
      <alignment horizontal="center" vertical="center"/>
    </xf>
    <xf numFmtId="171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179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1" fontId="0" fillId="0" borderId="26" xfId="0" applyNumberFormat="1" applyFill="1" applyBorder="1" applyAlignment="1">
      <alignment horizontal="center" vertical="center"/>
    </xf>
    <xf numFmtId="171" fontId="0" fillId="0" borderId="0" xfId="0" applyNumberFormat="1" applyFill="1" applyBorder="1" applyAlignment="1">
      <alignment horizontal="center" vertical="center"/>
    </xf>
    <xf numFmtId="179" fontId="0" fillId="0" borderId="0" xfId="0" applyNumberFormat="1" applyFill="1" applyAlignment="1">
      <alignment vertical="center"/>
    </xf>
    <xf numFmtId="171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1" fontId="21" fillId="0" borderId="0" xfId="0" applyNumberFormat="1" applyFont="1" applyFill="1" applyBorder="1" applyAlignment="1">
      <alignment horizontal="center" vertical="center"/>
    </xf>
    <xf numFmtId="17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1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79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1" fontId="23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8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70" fontId="0" fillId="0" borderId="0" xfId="0" applyNumberFormat="1" applyFill="1" applyAlignment="1">
      <alignment/>
    </xf>
    <xf numFmtId="170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70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49" fillId="0" borderId="26" xfId="0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 horizontal="center" vertical="center" wrapText="1"/>
    </xf>
    <xf numFmtId="2" fontId="104" fillId="0" borderId="0" xfId="0" applyNumberFormat="1" applyFont="1" applyFill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 wrapText="1"/>
    </xf>
    <xf numFmtId="0" fontId="7" fillId="0" borderId="31" xfId="0" applyFont="1" applyFill="1" applyBorder="1" applyAlignment="1">
      <alignment wrapText="1"/>
    </xf>
    <xf numFmtId="1" fontId="0" fillId="0" borderId="15" xfId="0" applyNumberFormat="1" applyFont="1" applyFill="1" applyBorder="1" applyAlignment="1">
      <alignment horizontal="left" vertical="top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172" fontId="45" fillId="0" borderId="2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2" fontId="45" fillId="0" borderId="2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view="pageBreakPreview" zoomScale="85" zoomScaleSheetLayoutView="85" workbookViewId="0" topLeftCell="F108">
      <selection activeCell="G121" sqref="G121:Q121"/>
    </sheetView>
  </sheetViews>
  <sheetFormatPr defaultColWidth="9.140625" defaultRowHeight="12.75"/>
  <cols>
    <col min="1" max="1" width="4.00390625" style="465" customWidth="1"/>
    <col min="2" max="2" width="26.57421875" style="465" customWidth="1"/>
    <col min="3" max="3" width="12.28125" style="465" customWidth="1"/>
    <col min="4" max="4" width="9.28125" style="465" customWidth="1"/>
    <col min="5" max="5" width="17.140625" style="465" customWidth="1"/>
    <col min="6" max="6" width="10.8515625" style="465" customWidth="1"/>
    <col min="7" max="7" width="13.8515625" style="465" customWidth="1"/>
    <col min="8" max="8" width="14.00390625" style="465" customWidth="1"/>
    <col min="9" max="9" width="10.57421875" style="465" customWidth="1"/>
    <col min="10" max="10" width="13.00390625" style="465" customWidth="1"/>
    <col min="11" max="11" width="13.421875" style="465" customWidth="1"/>
    <col min="12" max="12" width="13.57421875" style="465" customWidth="1"/>
    <col min="13" max="13" width="14.00390625" style="465" customWidth="1"/>
    <col min="14" max="14" width="10.421875" style="465" customWidth="1"/>
    <col min="15" max="15" width="12.8515625" style="465" customWidth="1"/>
    <col min="16" max="16" width="11.00390625" style="465" customWidth="1"/>
    <col min="17" max="17" width="20.57421875" style="465" customWidth="1"/>
    <col min="18" max="18" width="4.7109375" style="465" customWidth="1"/>
    <col min="19" max="16384" width="9.140625" style="465" customWidth="1"/>
  </cols>
  <sheetData>
    <row r="1" spans="1:17" ht="22.5" customHeight="1">
      <c r="A1" s="1" t="s">
        <v>238</v>
      </c>
      <c r="Q1" s="589" t="s">
        <v>454</v>
      </c>
    </row>
    <row r="2" spans="1:11" ht="15">
      <c r="A2" s="16" t="s">
        <v>239</v>
      </c>
      <c r="K2" s="82"/>
    </row>
    <row r="3" spans="1:8" ht="21" customHeight="1">
      <c r="A3" s="188" t="s">
        <v>0</v>
      </c>
      <c r="H3" s="590"/>
    </row>
    <row r="4" spans="1:16" ht="22.5" customHeight="1" thickBot="1">
      <c r="A4" s="188" t="s">
        <v>240</v>
      </c>
      <c r="G4" s="515"/>
      <c r="H4" s="515"/>
      <c r="I4" s="82" t="s">
        <v>398</v>
      </c>
      <c r="J4" s="515"/>
      <c r="K4" s="515"/>
      <c r="L4" s="515"/>
      <c r="M4" s="515"/>
      <c r="N4" s="82" t="s">
        <v>399</v>
      </c>
      <c r="O4" s="515"/>
      <c r="P4" s="515"/>
    </row>
    <row r="5" spans="1:17" s="593" customFormat="1" ht="56.25" customHeight="1" thickBot="1" thickTop="1">
      <c r="A5" s="591" t="s">
        <v>8</v>
      </c>
      <c r="B5" s="559" t="s">
        <v>9</v>
      </c>
      <c r="C5" s="560" t="s">
        <v>1</v>
      </c>
      <c r="D5" s="560" t="s">
        <v>2</v>
      </c>
      <c r="E5" s="560" t="s">
        <v>3</v>
      </c>
      <c r="F5" s="560" t="s">
        <v>10</v>
      </c>
      <c r="G5" s="558" t="s">
        <v>452</v>
      </c>
      <c r="H5" s="560" t="s">
        <v>453</v>
      </c>
      <c r="I5" s="560" t="s">
        <v>4</v>
      </c>
      <c r="J5" s="560" t="s">
        <v>5</v>
      </c>
      <c r="K5" s="592" t="s">
        <v>6</v>
      </c>
      <c r="L5" s="558" t="str">
        <f>G5</f>
        <v>FINAL READING 01/11/2016</v>
      </c>
      <c r="M5" s="560" t="str">
        <f>H5</f>
        <v>INTIAL READING 01/10/2016</v>
      </c>
      <c r="N5" s="560" t="s">
        <v>4</v>
      </c>
      <c r="O5" s="560" t="s">
        <v>5</v>
      </c>
      <c r="P5" s="592" t="s">
        <v>6</v>
      </c>
      <c r="Q5" s="592" t="s">
        <v>310</v>
      </c>
    </row>
    <row r="6" spans="1:12" ht="1.5" customHeight="1" hidden="1" thickTop="1">
      <c r="A6" s="7"/>
      <c r="B6" s="8"/>
      <c r="C6" s="7"/>
      <c r="D6" s="7"/>
      <c r="E6" s="7"/>
      <c r="F6" s="7"/>
      <c r="L6" s="477"/>
    </row>
    <row r="7" spans="1:17" ht="15.75" customHeight="1" thickTop="1">
      <c r="A7" s="277"/>
      <c r="B7" s="347" t="s">
        <v>14</v>
      </c>
      <c r="C7" s="336"/>
      <c r="D7" s="350"/>
      <c r="E7" s="350"/>
      <c r="F7" s="336"/>
      <c r="G7" s="342"/>
      <c r="H7" s="516"/>
      <c r="I7" s="516"/>
      <c r="J7" s="516"/>
      <c r="K7" s="131"/>
      <c r="L7" s="342"/>
      <c r="M7" s="516"/>
      <c r="N7" s="516"/>
      <c r="O7" s="516"/>
      <c r="P7" s="594"/>
      <c r="Q7" s="469"/>
    </row>
    <row r="8" spans="1:17" ht="16.5" customHeight="1">
      <c r="A8" s="277">
        <v>1</v>
      </c>
      <c r="B8" s="346" t="s">
        <v>15</v>
      </c>
      <c r="C8" s="336">
        <v>5128429</v>
      </c>
      <c r="D8" s="349" t="s">
        <v>12</v>
      </c>
      <c r="E8" s="328" t="s">
        <v>347</v>
      </c>
      <c r="F8" s="336">
        <v>-1000</v>
      </c>
      <c r="G8" s="342">
        <v>1833</v>
      </c>
      <c r="H8" s="343">
        <v>3269</v>
      </c>
      <c r="I8" s="343">
        <f>G8-H8</f>
        <v>-1436</v>
      </c>
      <c r="J8" s="343">
        <f>$F8*I8</f>
        <v>1436000</v>
      </c>
      <c r="K8" s="344">
        <f>J8/1000000</f>
        <v>1.436</v>
      </c>
      <c r="L8" s="342">
        <v>999721</v>
      </c>
      <c r="M8" s="343">
        <v>999864</v>
      </c>
      <c r="N8" s="343">
        <f>L8-M8</f>
        <v>-143</v>
      </c>
      <c r="O8" s="343">
        <f>$F8*N8</f>
        <v>143000</v>
      </c>
      <c r="P8" s="344">
        <f>O8/1000000</f>
        <v>0.143</v>
      </c>
      <c r="Q8" s="759"/>
    </row>
    <row r="9" spans="1:17" ht="16.5">
      <c r="A9" s="277">
        <v>2</v>
      </c>
      <c r="B9" s="346" t="s">
        <v>381</v>
      </c>
      <c r="C9" s="336">
        <v>4864976</v>
      </c>
      <c r="D9" s="349" t="s">
        <v>12</v>
      </c>
      <c r="E9" s="328" t="s">
        <v>347</v>
      </c>
      <c r="F9" s="336">
        <v>-1000</v>
      </c>
      <c r="G9" s="342">
        <v>9444</v>
      </c>
      <c r="H9" s="343">
        <v>9250</v>
      </c>
      <c r="I9" s="343">
        <f>G9-H9</f>
        <v>194</v>
      </c>
      <c r="J9" s="343">
        <f>$F9*I9</f>
        <v>-194000</v>
      </c>
      <c r="K9" s="344">
        <f>J9/1000000</f>
        <v>-0.194</v>
      </c>
      <c r="L9" s="342">
        <v>998764</v>
      </c>
      <c r="M9" s="343">
        <v>998832</v>
      </c>
      <c r="N9" s="343">
        <f>L9-M9</f>
        <v>-68</v>
      </c>
      <c r="O9" s="343">
        <f>$F9*N9</f>
        <v>68000</v>
      </c>
      <c r="P9" s="344">
        <f>O9/1000000</f>
        <v>0.068</v>
      </c>
      <c r="Q9" s="476"/>
    </row>
    <row r="10" spans="1:17" ht="15.75" customHeight="1">
      <c r="A10" s="277">
        <v>3</v>
      </c>
      <c r="B10" s="346" t="s">
        <v>17</v>
      </c>
      <c r="C10" s="336">
        <v>4864905</v>
      </c>
      <c r="D10" s="349" t="s">
        <v>12</v>
      </c>
      <c r="E10" s="328" t="s">
        <v>347</v>
      </c>
      <c r="F10" s="336">
        <v>-1000</v>
      </c>
      <c r="G10" s="342">
        <v>967603</v>
      </c>
      <c r="H10" s="343">
        <v>969162</v>
      </c>
      <c r="I10" s="343">
        <f>G10-H10</f>
        <v>-1559</v>
      </c>
      <c r="J10" s="343">
        <f>$F10*I10</f>
        <v>1559000</v>
      </c>
      <c r="K10" s="344">
        <f>J10/1000000</f>
        <v>1.559</v>
      </c>
      <c r="L10" s="342">
        <v>995723</v>
      </c>
      <c r="M10" s="343">
        <v>995728</v>
      </c>
      <c r="N10" s="343">
        <f>L10-M10</f>
        <v>-5</v>
      </c>
      <c r="O10" s="343">
        <f>$F10*N10</f>
        <v>5000</v>
      </c>
      <c r="P10" s="344">
        <f>O10/1000000</f>
        <v>0.005</v>
      </c>
      <c r="Q10" s="469"/>
    </row>
    <row r="11" spans="1:17" ht="15.75" customHeight="1">
      <c r="A11" s="277"/>
      <c r="B11" s="347" t="s">
        <v>18</v>
      </c>
      <c r="C11" s="336"/>
      <c r="D11" s="350"/>
      <c r="E11" s="350"/>
      <c r="F11" s="336"/>
      <c r="G11" s="342"/>
      <c r="H11" s="343"/>
      <c r="I11" s="343"/>
      <c r="J11" s="343"/>
      <c r="K11" s="344"/>
      <c r="L11" s="342"/>
      <c r="M11" s="343"/>
      <c r="N11" s="343"/>
      <c r="O11" s="343"/>
      <c r="P11" s="344"/>
      <c r="Q11" s="469"/>
    </row>
    <row r="12" spans="1:17" ht="15.75" customHeight="1">
      <c r="A12" s="277">
        <v>4</v>
      </c>
      <c r="B12" s="346" t="s">
        <v>15</v>
      </c>
      <c r="C12" s="336">
        <v>5295129</v>
      </c>
      <c r="D12" s="349" t="s">
        <v>12</v>
      </c>
      <c r="E12" s="328" t="s">
        <v>347</v>
      </c>
      <c r="F12" s="336">
        <v>-1000</v>
      </c>
      <c r="G12" s="342">
        <v>999008</v>
      </c>
      <c r="H12" s="343">
        <v>998991</v>
      </c>
      <c r="I12" s="343">
        <f>G12-H12</f>
        <v>17</v>
      </c>
      <c r="J12" s="343">
        <f>$F12*I12</f>
        <v>-17000</v>
      </c>
      <c r="K12" s="344">
        <f>J12/1000000</f>
        <v>-0.017</v>
      </c>
      <c r="L12" s="342">
        <v>973323</v>
      </c>
      <c r="M12" s="343">
        <v>974077</v>
      </c>
      <c r="N12" s="343">
        <f>L12-M12</f>
        <v>-754</v>
      </c>
      <c r="O12" s="343">
        <f>$F12*N12</f>
        <v>754000</v>
      </c>
      <c r="P12" s="344">
        <f>O12/1000000</f>
        <v>0.754</v>
      </c>
      <c r="Q12" s="469"/>
    </row>
    <row r="13" spans="1:17" ht="15.75" customHeight="1">
      <c r="A13" s="277">
        <v>5</v>
      </c>
      <c r="B13" s="346" t="s">
        <v>16</v>
      </c>
      <c r="C13" s="336">
        <v>4864912</v>
      </c>
      <c r="D13" s="349" t="s">
        <v>12</v>
      </c>
      <c r="E13" s="328" t="s">
        <v>347</v>
      </c>
      <c r="F13" s="336">
        <v>-1000</v>
      </c>
      <c r="G13" s="342">
        <v>2252</v>
      </c>
      <c r="H13" s="343">
        <v>2016</v>
      </c>
      <c r="I13" s="343">
        <f>G13-H13</f>
        <v>236</v>
      </c>
      <c r="J13" s="343">
        <f>$F13*I13</f>
        <v>-236000</v>
      </c>
      <c r="K13" s="344">
        <f>J13/1000000</f>
        <v>-0.236</v>
      </c>
      <c r="L13" s="342">
        <v>999159</v>
      </c>
      <c r="M13" s="343">
        <v>999181</v>
      </c>
      <c r="N13" s="343">
        <f>L13-M13</f>
        <v>-22</v>
      </c>
      <c r="O13" s="343">
        <f>$F13*N13</f>
        <v>22000</v>
      </c>
      <c r="P13" s="344">
        <f>O13/1000000</f>
        <v>0.022</v>
      </c>
      <c r="Q13" s="469"/>
    </row>
    <row r="14" spans="1:17" ht="15.75" customHeight="1">
      <c r="A14" s="277"/>
      <c r="B14" s="347" t="s">
        <v>21</v>
      </c>
      <c r="C14" s="336"/>
      <c r="D14" s="350"/>
      <c r="E14" s="328"/>
      <c r="F14" s="336"/>
      <c r="G14" s="342"/>
      <c r="H14" s="343"/>
      <c r="I14" s="343"/>
      <c r="J14" s="343"/>
      <c r="K14" s="344"/>
      <c r="L14" s="342"/>
      <c r="M14" s="343"/>
      <c r="N14" s="343"/>
      <c r="O14" s="343"/>
      <c r="P14" s="344"/>
      <c r="Q14" s="469"/>
    </row>
    <row r="15" spans="1:17" ht="14.25" customHeight="1">
      <c r="A15" s="277">
        <v>6</v>
      </c>
      <c r="B15" s="346" t="s">
        <v>15</v>
      </c>
      <c r="C15" s="336">
        <v>4864982</v>
      </c>
      <c r="D15" s="349" t="s">
        <v>12</v>
      </c>
      <c r="E15" s="328" t="s">
        <v>347</v>
      </c>
      <c r="F15" s="336">
        <v>-1000</v>
      </c>
      <c r="G15" s="342">
        <v>23717</v>
      </c>
      <c r="H15" s="343">
        <v>24000</v>
      </c>
      <c r="I15" s="343">
        <f>G15-H15</f>
        <v>-283</v>
      </c>
      <c r="J15" s="343">
        <f>$F15*I15</f>
        <v>283000</v>
      </c>
      <c r="K15" s="344">
        <f>J15/1000000</f>
        <v>0.283</v>
      </c>
      <c r="L15" s="342">
        <v>17606</v>
      </c>
      <c r="M15" s="343">
        <v>17613</v>
      </c>
      <c r="N15" s="343">
        <f>L15-M15</f>
        <v>-7</v>
      </c>
      <c r="O15" s="343">
        <f>$F15*N15</f>
        <v>7000</v>
      </c>
      <c r="P15" s="344">
        <f>O15/1000000</f>
        <v>0.007</v>
      </c>
      <c r="Q15" s="469"/>
    </row>
    <row r="16" spans="1:17" ht="13.5" customHeight="1">
      <c r="A16" s="277">
        <v>7</v>
      </c>
      <c r="B16" s="346" t="s">
        <v>16</v>
      </c>
      <c r="C16" s="336">
        <v>4865022</v>
      </c>
      <c r="D16" s="349" t="s">
        <v>12</v>
      </c>
      <c r="E16" s="328" t="s">
        <v>347</v>
      </c>
      <c r="F16" s="336">
        <v>-1000</v>
      </c>
      <c r="G16" s="342">
        <v>77</v>
      </c>
      <c r="H16" s="343">
        <v>398</v>
      </c>
      <c r="I16" s="343">
        <f>G16-H16</f>
        <v>-321</v>
      </c>
      <c r="J16" s="343">
        <f>$F16*I16</f>
        <v>321000</v>
      </c>
      <c r="K16" s="344">
        <f>J16/1000000</f>
        <v>0.321</v>
      </c>
      <c r="L16" s="342">
        <v>999713</v>
      </c>
      <c r="M16" s="343">
        <v>999727</v>
      </c>
      <c r="N16" s="343">
        <f>L16-M16</f>
        <v>-14</v>
      </c>
      <c r="O16" s="343">
        <f>$F16*N16</f>
        <v>14000</v>
      </c>
      <c r="P16" s="344">
        <f>O16/1000000</f>
        <v>0.014</v>
      </c>
      <c r="Q16" s="481"/>
    </row>
    <row r="17" spans="1:17" ht="14.25" customHeight="1">
      <c r="A17" s="277">
        <v>8</v>
      </c>
      <c r="B17" s="346" t="s">
        <v>22</v>
      </c>
      <c r="C17" s="336">
        <v>4864953</v>
      </c>
      <c r="D17" s="349" t="s">
        <v>12</v>
      </c>
      <c r="E17" s="328" t="s">
        <v>347</v>
      </c>
      <c r="F17" s="336">
        <v>-1250</v>
      </c>
      <c r="G17" s="342">
        <v>11808</v>
      </c>
      <c r="H17" s="343">
        <v>12136</v>
      </c>
      <c r="I17" s="343">
        <f>G17-H17</f>
        <v>-328</v>
      </c>
      <c r="J17" s="343">
        <f>$F17*I17</f>
        <v>410000</v>
      </c>
      <c r="K17" s="344">
        <f>J17/1000000</f>
        <v>0.41</v>
      </c>
      <c r="L17" s="342">
        <v>991918</v>
      </c>
      <c r="M17" s="343">
        <v>992021</v>
      </c>
      <c r="N17" s="343">
        <f>L17-M17</f>
        <v>-103</v>
      </c>
      <c r="O17" s="343">
        <f>$F17*N17</f>
        <v>128750</v>
      </c>
      <c r="P17" s="344">
        <f>O17/1000000</f>
        <v>0.12875</v>
      </c>
      <c r="Q17" s="480"/>
    </row>
    <row r="18" spans="1:17" ht="13.5" customHeight="1">
      <c r="A18" s="277">
        <v>9</v>
      </c>
      <c r="B18" s="346" t="s">
        <v>23</v>
      </c>
      <c r="C18" s="336">
        <v>4864984</v>
      </c>
      <c r="D18" s="349" t="s">
        <v>12</v>
      </c>
      <c r="E18" s="328" t="s">
        <v>347</v>
      </c>
      <c r="F18" s="336">
        <v>-1000</v>
      </c>
      <c r="G18" s="342">
        <v>994035</v>
      </c>
      <c r="H18" s="343">
        <v>994914</v>
      </c>
      <c r="I18" s="343">
        <f>G18-H18</f>
        <v>-879</v>
      </c>
      <c r="J18" s="343">
        <f>$F18*I18</f>
        <v>879000</v>
      </c>
      <c r="K18" s="344">
        <f>J18/1000000</f>
        <v>0.879</v>
      </c>
      <c r="L18" s="342">
        <v>981193</v>
      </c>
      <c r="M18" s="343">
        <v>981268</v>
      </c>
      <c r="N18" s="343">
        <f>L18-M18</f>
        <v>-75</v>
      </c>
      <c r="O18" s="343">
        <f>$F18*N18</f>
        <v>75000</v>
      </c>
      <c r="P18" s="344">
        <f>O18/1000000</f>
        <v>0.075</v>
      </c>
      <c r="Q18" s="469"/>
    </row>
    <row r="19" spans="1:17" ht="15.75" customHeight="1">
      <c r="A19" s="277"/>
      <c r="B19" s="347" t="s">
        <v>24</v>
      </c>
      <c r="C19" s="336"/>
      <c r="D19" s="350"/>
      <c r="E19" s="328"/>
      <c r="F19" s="336"/>
      <c r="G19" s="342"/>
      <c r="H19" s="343"/>
      <c r="I19" s="343"/>
      <c r="J19" s="343"/>
      <c r="K19" s="344"/>
      <c r="L19" s="342"/>
      <c r="M19" s="343"/>
      <c r="N19" s="343"/>
      <c r="O19" s="343"/>
      <c r="P19" s="344"/>
      <c r="Q19" s="469"/>
    </row>
    <row r="20" spans="1:17" ht="15.75" customHeight="1">
      <c r="A20" s="277">
        <v>10</v>
      </c>
      <c r="B20" s="346" t="s">
        <v>15</v>
      </c>
      <c r="C20" s="336">
        <v>4864930</v>
      </c>
      <c r="D20" s="349" t="s">
        <v>12</v>
      </c>
      <c r="E20" s="328" t="s">
        <v>347</v>
      </c>
      <c r="F20" s="336">
        <v>-1000</v>
      </c>
      <c r="G20" s="342">
        <v>999469</v>
      </c>
      <c r="H20" s="343">
        <v>999560</v>
      </c>
      <c r="I20" s="343">
        <f aca="true" t="shared" si="0" ref="I20:I27">G20-H20</f>
        <v>-91</v>
      </c>
      <c r="J20" s="343">
        <f aca="true" t="shared" si="1" ref="J20:J27">$F20*I20</f>
        <v>91000</v>
      </c>
      <c r="K20" s="344">
        <f aca="true" t="shared" si="2" ref="K20:K27">J20/1000000</f>
        <v>0.091</v>
      </c>
      <c r="L20" s="342">
        <v>20</v>
      </c>
      <c r="M20" s="343">
        <v>20</v>
      </c>
      <c r="N20" s="343">
        <f aca="true" t="shared" si="3" ref="N20:N27">L20-M20</f>
        <v>0</v>
      </c>
      <c r="O20" s="343">
        <f aca="true" t="shared" si="4" ref="O20:O27">$F20*N20</f>
        <v>0</v>
      </c>
      <c r="P20" s="344">
        <f aca="true" t="shared" si="5" ref="P20:P27">O20/1000000</f>
        <v>0</v>
      </c>
      <c r="Q20" s="481"/>
    </row>
    <row r="21" spans="1:17" ht="15.75" customHeight="1">
      <c r="A21" s="277">
        <v>11</v>
      </c>
      <c r="B21" s="346" t="s">
        <v>25</v>
      </c>
      <c r="C21" s="336">
        <v>5128412</v>
      </c>
      <c r="D21" s="349" t="s">
        <v>12</v>
      </c>
      <c r="E21" s="328" t="s">
        <v>347</v>
      </c>
      <c r="F21" s="336">
        <v>-1000</v>
      </c>
      <c r="G21" s="342">
        <v>999518</v>
      </c>
      <c r="H21" s="343">
        <v>999698</v>
      </c>
      <c r="I21" s="343">
        <f>G21-H21</f>
        <v>-180</v>
      </c>
      <c r="J21" s="343">
        <f>$F21*I21</f>
        <v>180000</v>
      </c>
      <c r="K21" s="344">
        <f>J21/1000000</f>
        <v>0.18</v>
      </c>
      <c r="L21" s="342">
        <v>3</v>
      </c>
      <c r="M21" s="343">
        <v>3</v>
      </c>
      <c r="N21" s="343">
        <f>L21-M21</f>
        <v>0</v>
      </c>
      <c r="O21" s="343">
        <f>$F21*N21</f>
        <v>0</v>
      </c>
      <c r="P21" s="344">
        <f>O21/1000000</f>
        <v>0</v>
      </c>
      <c r="Q21" s="469"/>
    </row>
    <row r="22" spans="1:17" ht="16.5">
      <c r="A22" s="277">
        <v>12</v>
      </c>
      <c r="B22" s="346" t="s">
        <v>22</v>
      </c>
      <c r="C22" s="336">
        <v>5128410</v>
      </c>
      <c r="D22" s="349" t="s">
        <v>12</v>
      </c>
      <c r="E22" s="328" t="s">
        <v>347</v>
      </c>
      <c r="F22" s="336">
        <v>-1000</v>
      </c>
      <c r="G22" s="342">
        <v>977885</v>
      </c>
      <c r="H22" s="343">
        <v>978813</v>
      </c>
      <c r="I22" s="343">
        <f t="shared" si="0"/>
        <v>-928</v>
      </c>
      <c r="J22" s="343">
        <f t="shared" si="1"/>
        <v>928000</v>
      </c>
      <c r="K22" s="344">
        <f t="shared" si="2"/>
        <v>0.928</v>
      </c>
      <c r="L22" s="342">
        <v>997757</v>
      </c>
      <c r="M22" s="343">
        <v>997757</v>
      </c>
      <c r="N22" s="343">
        <f t="shared" si="3"/>
        <v>0</v>
      </c>
      <c r="O22" s="343">
        <f t="shared" si="4"/>
        <v>0</v>
      </c>
      <c r="P22" s="344">
        <f t="shared" si="5"/>
        <v>0</v>
      </c>
      <c r="Q22" s="480"/>
    </row>
    <row r="23" spans="1:17" ht="18.75" customHeight="1">
      <c r="A23" s="277">
        <v>13</v>
      </c>
      <c r="B23" s="346" t="s">
        <v>26</v>
      </c>
      <c r="C23" s="336">
        <v>4902494</v>
      </c>
      <c r="D23" s="349" t="s">
        <v>12</v>
      </c>
      <c r="E23" s="328" t="s">
        <v>347</v>
      </c>
      <c r="F23" s="336">
        <v>1000</v>
      </c>
      <c r="G23" s="342">
        <v>954558</v>
      </c>
      <c r="H23" s="343">
        <v>958220</v>
      </c>
      <c r="I23" s="343">
        <f>G23-H23</f>
        <v>-3662</v>
      </c>
      <c r="J23" s="343">
        <f>$F23*I23</f>
        <v>-3662000</v>
      </c>
      <c r="K23" s="344">
        <f>J23/1000000</f>
        <v>-3.662</v>
      </c>
      <c r="L23" s="342">
        <v>999983</v>
      </c>
      <c r="M23" s="343">
        <v>999983</v>
      </c>
      <c r="N23" s="343">
        <f>L23-M23</f>
        <v>0</v>
      </c>
      <c r="O23" s="343">
        <f>$F23*N23</f>
        <v>0</v>
      </c>
      <c r="P23" s="344">
        <f>O23/1000000</f>
        <v>0</v>
      </c>
      <c r="Q23" s="469"/>
    </row>
    <row r="24" spans="1:17" ht="18.75" customHeight="1">
      <c r="A24" s="277"/>
      <c r="B24" s="347" t="s">
        <v>441</v>
      </c>
      <c r="C24" s="336"/>
      <c r="D24" s="349"/>
      <c r="E24" s="328"/>
      <c r="F24" s="336"/>
      <c r="G24" s="342"/>
      <c r="H24" s="343"/>
      <c r="I24" s="343"/>
      <c r="J24" s="343"/>
      <c r="K24" s="344"/>
      <c r="L24" s="342"/>
      <c r="M24" s="343"/>
      <c r="N24" s="343"/>
      <c r="O24" s="343"/>
      <c r="P24" s="344"/>
      <c r="Q24" s="469"/>
    </row>
    <row r="25" spans="1:17" ht="15.75" customHeight="1">
      <c r="A25" s="277">
        <v>14</v>
      </c>
      <c r="B25" s="346" t="s">
        <v>15</v>
      </c>
      <c r="C25" s="336">
        <v>4865034</v>
      </c>
      <c r="D25" s="349" t="s">
        <v>12</v>
      </c>
      <c r="E25" s="328" t="s">
        <v>347</v>
      </c>
      <c r="F25" s="336">
        <v>-1000</v>
      </c>
      <c r="G25" s="342">
        <v>982705</v>
      </c>
      <c r="H25" s="343">
        <v>982768</v>
      </c>
      <c r="I25" s="343">
        <f t="shared" si="0"/>
        <v>-63</v>
      </c>
      <c r="J25" s="343">
        <f t="shared" si="1"/>
        <v>63000</v>
      </c>
      <c r="K25" s="344">
        <f t="shared" si="2"/>
        <v>0.063</v>
      </c>
      <c r="L25" s="342">
        <v>16908</v>
      </c>
      <c r="M25" s="343">
        <v>16908</v>
      </c>
      <c r="N25" s="343">
        <f t="shared" si="3"/>
        <v>0</v>
      </c>
      <c r="O25" s="343">
        <f t="shared" si="4"/>
        <v>0</v>
      </c>
      <c r="P25" s="344">
        <f t="shared" si="5"/>
        <v>0</v>
      </c>
      <c r="Q25" s="469"/>
    </row>
    <row r="26" spans="1:17" ht="15.75" customHeight="1">
      <c r="A26" s="277">
        <v>15</v>
      </c>
      <c r="B26" s="346" t="s">
        <v>16</v>
      </c>
      <c r="C26" s="336">
        <v>4865035</v>
      </c>
      <c r="D26" s="349" t="s">
        <v>12</v>
      </c>
      <c r="E26" s="328" t="s">
        <v>347</v>
      </c>
      <c r="F26" s="336">
        <v>-1000</v>
      </c>
      <c r="G26" s="342">
        <v>6027</v>
      </c>
      <c r="H26" s="343">
        <v>5666</v>
      </c>
      <c r="I26" s="343">
        <f t="shared" si="0"/>
        <v>361</v>
      </c>
      <c r="J26" s="343">
        <f t="shared" si="1"/>
        <v>-361000</v>
      </c>
      <c r="K26" s="344">
        <f t="shared" si="2"/>
        <v>-0.361</v>
      </c>
      <c r="L26" s="342">
        <v>20578</v>
      </c>
      <c r="M26" s="343">
        <v>20578</v>
      </c>
      <c r="N26" s="343">
        <f t="shared" si="3"/>
        <v>0</v>
      </c>
      <c r="O26" s="343">
        <f t="shared" si="4"/>
        <v>0</v>
      </c>
      <c r="P26" s="344">
        <f t="shared" si="5"/>
        <v>0</v>
      </c>
      <c r="Q26" s="469"/>
    </row>
    <row r="27" spans="1:17" ht="15.75" customHeight="1">
      <c r="A27" s="277">
        <v>16</v>
      </c>
      <c r="B27" s="346" t="s">
        <v>17</v>
      </c>
      <c r="C27" s="336">
        <v>4865052</v>
      </c>
      <c r="D27" s="349" t="s">
        <v>12</v>
      </c>
      <c r="E27" s="328" t="s">
        <v>347</v>
      </c>
      <c r="F27" s="336">
        <v>-1000</v>
      </c>
      <c r="G27" s="342">
        <v>12714</v>
      </c>
      <c r="H27" s="343">
        <v>12208</v>
      </c>
      <c r="I27" s="343">
        <f t="shared" si="0"/>
        <v>506</v>
      </c>
      <c r="J27" s="343">
        <f t="shared" si="1"/>
        <v>-506000</v>
      </c>
      <c r="K27" s="344">
        <f t="shared" si="2"/>
        <v>-0.506</v>
      </c>
      <c r="L27" s="342">
        <v>252</v>
      </c>
      <c r="M27" s="343">
        <v>252</v>
      </c>
      <c r="N27" s="343">
        <f t="shared" si="3"/>
        <v>0</v>
      </c>
      <c r="O27" s="343">
        <f t="shared" si="4"/>
        <v>0</v>
      </c>
      <c r="P27" s="344">
        <f t="shared" si="5"/>
        <v>0</v>
      </c>
      <c r="Q27" s="469"/>
    </row>
    <row r="28" spans="1:17" ht="15.75" customHeight="1">
      <c r="A28" s="277"/>
      <c r="B28" s="347" t="s">
        <v>27</v>
      </c>
      <c r="C28" s="336"/>
      <c r="D28" s="350"/>
      <c r="E28" s="328"/>
      <c r="F28" s="336"/>
      <c r="G28" s="342"/>
      <c r="H28" s="343"/>
      <c r="I28" s="343"/>
      <c r="J28" s="343"/>
      <c r="K28" s="344"/>
      <c r="L28" s="342"/>
      <c r="M28" s="343"/>
      <c r="N28" s="343"/>
      <c r="O28" s="343"/>
      <c r="P28" s="344"/>
      <c r="Q28" s="469"/>
    </row>
    <row r="29" spans="1:17" ht="15.75" customHeight="1">
      <c r="A29" s="277">
        <v>17</v>
      </c>
      <c r="B29" s="346" t="s">
        <v>436</v>
      </c>
      <c r="C29" s="336">
        <v>5295159</v>
      </c>
      <c r="D29" s="349" t="s">
        <v>12</v>
      </c>
      <c r="E29" s="328" t="s">
        <v>347</v>
      </c>
      <c r="F29" s="336">
        <v>400</v>
      </c>
      <c r="G29" s="342">
        <v>999996</v>
      </c>
      <c r="H29" s="343">
        <v>999996</v>
      </c>
      <c r="I29" s="343">
        <f aca="true" t="shared" si="6" ref="I29:I35">G29-H29</f>
        <v>0</v>
      </c>
      <c r="J29" s="343">
        <f aca="true" t="shared" si="7" ref="J29:J35">$F29*I29</f>
        <v>0</v>
      </c>
      <c r="K29" s="344">
        <f aca="true" t="shared" si="8" ref="K29:K35">J29/1000000</f>
        <v>0</v>
      </c>
      <c r="L29" s="342">
        <v>998566</v>
      </c>
      <c r="M29" s="343">
        <v>998191</v>
      </c>
      <c r="N29" s="343">
        <f aca="true" t="shared" si="9" ref="N29:N35">L29-M29</f>
        <v>375</v>
      </c>
      <c r="O29" s="343">
        <f aca="true" t="shared" si="10" ref="O29:O35">$F29*N29</f>
        <v>150000</v>
      </c>
      <c r="P29" s="344">
        <f aca="true" t="shared" si="11" ref="P29:P35">O29/1000000</f>
        <v>0.15</v>
      </c>
      <c r="Q29" s="509"/>
    </row>
    <row r="30" spans="1:17" ht="15.75" customHeight="1">
      <c r="A30" s="277">
        <v>18</v>
      </c>
      <c r="B30" s="346" t="s">
        <v>28</v>
      </c>
      <c r="C30" s="336">
        <v>4864887</v>
      </c>
      <c r="D30" s="349" t="s">
        <v>12</v>
      </c>
      <c r="E30" s="328" t="s">
        <v>347</v>
      </c>
      <c r="F30" s="336">
        <v>1000</v>
      </c>
      <c r="G30" s="342">
        <v>783</v>
      </c>
      <c r="H30" s="343">
        <v>783</v>
      </c>
      <c r="I30" s="343">
        <f t="shared" si="6"/>
        <v>0</v>
      </c>
      <c r="J30" s="343">
        <f t="shared" si="7"/>
        <v>0</v>
      </c>
      <c r="K30" s="344">
        <f t="shared" si="8"/>
        <v>0</v>
      </c>
      <c r="L30" s="342">
        <v>27640</v>
      </c>
      <c r="M30" s="343">
        <v>27636</v>
      </c>
      <c r="N30" s="343">
        <f t="shared" si="9"/>
        <v>4</v>
      </c>
      <c r="O30" s="343">
        <f t="shared" si="10"/>
        <v>4000</v>
      </c>
      <c r="P30" s="344">
        <f t="shared" si="11"/>
        <v>0.004</v>
      </c>
      <c r="Q30" s="469"/>
    </row>
    <row r="31" spans="1:17" ht="15.75" customHeight="1">
      <c r="A31" s="277">
        <v>19</v>
      </c>
      <c r="B31" s="346" t="s">
        <v>29</v>
      </c>
      <c r="C31" s="336">
        <v>4864880</v>
      </c>
      <c r="D31" s="349" t="s">
        <v>12</v>
      </c>
      <c r="E31" s="328" t="s">
        <v>347</v>
      </c>
      <c r="F31" s="336">
        <v>500</v>
      </c>
      <c r="G31" s="342">
        <v>250</v>
      </c>
      <c r="H31" s="343">
        <v>0</v>
      </c>
      <c r="I31" s="343">
        <f>G31-H31</f>
        <v>250</v>
      </c>
      <c r="J31" s="343">
        <f>$F31*I31</f>
        <v>125000</v>
      </c>
      <c r="K31" s="344">
        <f>J31/1000000</f>
        <v>0.125</v>
      </c>
      <c r="L31" s="342">
        <v>24</v>
      </c>
      <c r="M31" s="343">
        <v>6</v>
      </c>
      <c r="N31" s="343">
        <f>L31-M31</f>
        <v>18</v>
      </c>
      <c r="O31" s="343">
        <f>$F31*N31</f>
        <v>9000</v>
      </c>
      <c r="P31" s="344">
        <f>O31/1000000</f>
        <v>0.009</v>
      </c>
      <c r="Q31" s="469" t="s">
        <v>451</v>
      </c>
    </row>
    <row r="32" spans="1:17" ht="15.75" customHeight="1">
      <c r="A32" s="277">
        <v>20</v>
      </c>
      <c r="B32" s="346" t="s">
        <v>30</v>
      </c>
      <c r="C32" s="336">
        <v>4864799</v>
      </c>
      <c r="D32" s="349" t="s">
        <v>12</v>
      </c>
      <c r="E32" s="328" t="s">
        <v>347</v>
      </c>
      <c r="F32" s="336">
        <v>100</v>
      </c>
      <c r="G32" s="342">
        <v>122359</v>
      </c>
      <c r="H32" s="343">
        <v>119720</v>
      </c>
      <c r="I32" s="343">
        <f t="shared" si="6"/>
        <v>2639</v>
      </c>
      <c r="J32" s="343">
        <f t="shared" si="7"/>
        <v>263900</v>
      </c>
      <c r="K32" s="344">
        <f t="shared" si="8"/>
        <v>0.2639</v>
      </c>
      <c r="L32" s="342">
        <v>253916</v>
      </c>
      <c r="M32" s="343">
        <v>253879</v>
      </c>
      <c r="N32" s="343">
        <f t="shared" si="9"/>
        <v>37</v>
      </c>
      <c r="O32" s="343">
        <f t="shared" si="10"/>
        <v>3700</v>
      </c>
      <c r="P32" s="344">
        <f t="shared" si="11"/>
        <v>0.0037</v>
      </c>
      <c r="Q32" s="469"/>
    </row>
    <row r="33" spans="1:17" ht="15.75" customHeight="1">
      <c r="A33" s="277">
        <v>21</v>
      </c>
      <c r="B33" s="346" t="s">
        <v>31</v>
      </c>
      <c r="C33" s="336">
        <v>4864888</v>
      </c>
      <c r="D33" s="349" t="s">
        <v>12</v>
      </c>
      <c r="E33" s="328" t="s">
        <v>347</v>
      </c>
      <c r="F33" s="336">
        <v>1000</v>
      </c>
      <c r="G33" s="342">
        <v>996376</v>
      </c>
      <c r="H33" s="343">
        <v>996454</v>
      </c>
      <c r="I33" s="343">
        <f t="shared" si="6"/>
        <v>-78</v>
      </c>
      <c r="J33" s="343">
        <f t="shared" si="7"/>
        <v>-78000</v>
      </c>
      <c r="K33" s="344">
        <f t="shared" si="8"/>
        <v>-0.078</v>
      </c>
      <c r="L33" s="342">
        <v>992861</v>
      </c>
      <c r="M33" s="343">
        <v>992911</v>
      </c>
      <c r="N33" s="343">
        <f t="shared" si="9"/>
        <v>-50</v>
      </c>
      <c r="O33" s="343">
        <f t="shared" si="10"/>
        <v>-50000</v>
      </c>
      <c r="P33" s="344">
        <f t="shared" si="11"/>
        <v>-0.05</v>
      </c>
      <c r="Q33" s="469"/>
    </row>
    <row r="34" spans="1:17" ht="15.75" customHeight="1">
      <c r="A34" s="277">
        <v>22</v>
      </c>
      <c r="B34" s="346" t="s">
        <v>375</v>
      </c>
      <c r="C34" s="336">
        <v>5128402</v>
      </c>
      <c r="D34" s="349" t="s">
        <v>12</v>
      </c>
      <c r="E34" s="328" t="s">
        <v>347</v>
      </c>
      <c r="F34" s="336">
        <v>1000</v>
      </c>
      <c r="G34" s="342">
        <v>564</v>
      </c>
      <c r="H34" s="343">
        <v>539</v>
      </c>
      <c r="I34" s="343">
        <f t="shared" si="6"/>
        <v>25</v>
      </c>
      <c r="J34" s="343">
        <f t="shared" si="7"/>
        <v>25000</v>
      </c>
      <c r="K34" s="344">
        <f t="shared" si="8"/>
        <v>0.025</v>
      </c>
      <c r="L34" s="342">
        <v>1265</v>
      </c>
      <c r="M34" s="343">
        <v>1286</v>
      </c>
      <c r="N34" s="343">
        <f t="shared" si="9"/>
        <v>-21</v>
      </c>
      <c r="O34" s="343">
        <f t="shared" si="10"/>
        <v>-21000</v>
      </c>
      <c r="P34" s="344">
        <f t="shared" si="11"/>
        <v>-0.021</v>
      </c>
      <c r="Q34" s="480"/>
    </row>
    <row r="35" spans="1:16" ht="15.75" customHeight="1">
      <c r="A35" s="277">
        <v>23</v>
      </c>
      <c r="B35" s="346" t="s">
        <v>416</v>
      </c>
      <c r="C35" s="336">
        <v>5295124</v>
      </c>
      <c r="D35" s="349" t="s">
        <v>12</v>
      </c>
      <c r="E35" s="328" t="s">
        <v>347</v>
      </c>
      <c r="F35" s="336">
        <v>100</v>
      </c>
      <c r="G35" s="342">
        <v>65201</v>
      </c>
      <c r="H35" s="343">
        <v>59183</v>
      </c>
      <c r="I35" s="343">
        <f t="shared" si="6"/>
        <v>6018</v>
      </c>
      <c r="J35" s="343">
        <f t="shared" si="7"/>
        <v>601800</v>
      </c>
      <c r="K35" s="344">
        <f t="shared" si="8"/>
        <v>0.6018</v>
      </c>
      <c r="L35" s="342">
        <v>7135</v>
      </c>
      <c r="M35" s="343">
        <v>7062</v>
      </c>
      <c r="N35" s="343">
        <f t="shared" si="9"/>
        <v>73</v>
      </c>
      <c r="O35" s="343">
        <f t="shared" si="10"/>
        <v>7300</v>
      </c>
      <c r="P35" s="344">
        <f t="shared" si="11"/>
        <v>0.0073</v>
      </c>
    </row>
    <row r="36" spans="1:17" ht="15.75" customHeight="1">
      <c r="A36" s="277"/>
      <c r="B36" s="348" t="s">
        <v>32</v>
      </c>
      <c r="C36" s="336"/>
      <c r="D36" s="349"/>
      <c r="E36" s="328"/>
      <c r="F36" s="336"/>
      <c r="G36" s="342"/>
      <c r="H36" s="343"/>
      <c r="I36" s="343"/>
      <c r="J36" s="343"/>
      <c r="K36" s="344"/>
      <c r="L36" s="342"/>
      <c r="M36" s="343"/>
      <c r="N36" s="343"/>
      <c r="O36" s="343"/>
      <c r="P36" s="344"/>
      <c r="Q36" s="469"/>
    </row>
    <row r="37" spans="1:17" ht="15.75" customHeight="1">
      <c r="A37" s="277">
        <v>24</v>
      </c>
      <c r="B37" s="346" t="s">
        <v>372</v>
      </c>
      <c r="C37" s="336">
        <v>4865057</v>
      </c>
      <c r="D37" s="349" t="s">
        <v>12</v>
      </c>
      <c r="E37" s="328" t="s">
        <v>347</v>
      </c>
      <c r="F37" s="336">
        <v>1000</v>
      </c>
      <c r="G37" s="342">
        <v>633773</v>
      </c>
      <c r="H37" s="343">
        <v>634168</v>
      </c>
      <c r="I37" s="343">
        <f>G37-H37</f>
        <v>-395</v>
      </c>
      <c r="J37" s="343">
        <f>$F37*I37</f>
        <v>-395000</v>
      </c>
      <c r="K37" s="344">
        <f>J37/1000000</f>
        <v>-0.395</v>
      </c>
      <c r="L37" s="342">
        <v>796080</v>
      </c>
      <c r="M37" s="343">
        <v>796112</v>
      </c>
      <c r="N37" s="343">
        <f>L37-M37</f>
        <v>-32</v>
      </c>
      <c r="O37" s="343">
        <f>$F37*N37</f>
        <v>-32000</v>
      </c>
      <c r="P37" s="344">
        <f>O37/1000000</f>
        <v>-0.032</v>
      </c>
      <c r="Q37" s="480"/>
    </row>
    <row r="38" spans="1:17" ht="15.75" customHeight="1">
      <c r="A38" s="277">
        <v>25</v>
      </c>
      <c r="B38" s="346" t="s">
        <v>373</v>
      </c>
      <c r="C38" s="336">
        <v>4865058</v>
      </c>
      <c r="D38" s="349" t="s">
        <v>12</v>
      </c>
      <c r="E38" s="328" t="s">
        <v>347</v>
      </c>
      <c r="F38" s="336">
        <v>1000</v>
      </c>
      <c r="G38" s="342">
        <v>626243</v>
      </c>
      <c r="H38" s="343">
        <v>627159</v>
      </c>
      <c r="I38" s="343">
        <f>G38-H38</f>
        <v>-916</v>
      </c>
      <c r="J38" s="343">
        <f>$F38*I38</f>
        <v>-916000</v>
      </c>
      <c r="K38" s="344">
        <f>J38/1000000</f>
        <v>-0.916</v>
      </c>
      <c r="L38" s="342">
        <v>829250</v>
      </c>
      <c r="M38" s="343">
        <v>829263</v>
      </c>
      <c r="N38" s="343">
        <f>L38-M38</f>
        <v>-13</v>
      </c>
      <c r="O38" s="343">
        <f>$F38*N38</f>
        <v>-13000</v>
      </c>
      <c r="P38" s="344">
        <f>O38/1000000</f>
        <v>-0.013</v>
      </c>
      <c r="Q38" s="480"/>
    </row>
    <row r="39" spans="1:17" ht="15.75" customHeight="1">
      <c r="A39" s="277">
        <v>26</v>
      </c>
      <c r="B39" s="346" t="s">
        <v>33</v>
      </c>
      <c r="C39" s="336">
        <v>4902506</v>
      </c>
      <c r="D39" s="349" t="s">
        <v>12</v>
      </c>
      <c r="E39" s="328" t="s">
        <v>347</v>
      </c>
      <c r="F39" s="336">
        <v>1000</v>
      </c>
      <c r="G39" s="277">
        <v>698</v>
      </c>
      <c r="H39" s="278">
        <v>419</v>
      </c>
      <c r="I39" s="278">
        <f>G39-H39</f>
        <v>279</v>
      </c>
      <c r="J39" s="278">
        <f>$F39*I39</f>
        <v>279000</v>
      </c>
      <c r="K39" s="763">
        <f>J39/1000000</f>
        <v>0.279</v>
      </c>
      <c r="L39" s="277">
        <v>99053</v>
      </c>
      <c r="M39" s="278">
        <v>99075</v>
      </c>
      <c r="N39" s="278">
        <f>L39-M39</f>
        <v>-22</v>
      </c>
      <c r="O39" s="278">
        <f>$F39*N39</f>
        <v>-22000</v>
      </c>
      <c r="P39" s="763">
        <f>O39/1000000</f>
        <v>-0.022</v>
      </c>
      <c r="Q39" s="509"/>
    </row>
    <row r="40" spans="1:17" ht="15.75" customHeight="1">
      <c r="A40" s="277">
        <v>27</v>
      </c>
      <c r="B40" s="346" t="s">
        <v>34</v>
      </c>
      <c r="C40" s="336">
        <v>5128405</v>
      </c>
      <c r="D40" s="349" t="s">
        <v>12</v>
      </c>
      <c r="E40" s="328" t="s">
        <v>347</v>
      </c>
      <c r="F40" s="336">
        <v>500</v>
      </c>
      <c r="G40" s="342">
        <v>5502</v>
      </c>
      <c r="H40" s="343">
        <v>5450</v>
      </c>
      <c r="I40" s="343">
        <f>G40-H40</f>
        <v>52</v>
      </c>
      <c r="J40" s="343">
        <f>$F40*I40</f>
        <v>26000</v>
      </c>
      <c r="K40" s="344">
        <f>J40/1000000</f>
        <v>0.026</v>
      </c>
      <c r="L40" s="342">
        <v>2305</v>
      </c>
      <c r="M40" s="343">
        <v>2373</v>
      </c>
      <c r="N40" s="343">
        <f>L40-M40</f>
        <v>-68</v>
      </c>
      <c r="O40" s="343">
        <f>$F40*N40</f>
        <v>-34000</v>
      </c>
      <c r="P40" s="344">
        <f>O40/1000000</f>
        <v>-0.034</v>
      </c>
      <c r="Q40" s="469"/>
    </row>
    <row r="41" spans="1:17" ht="16.5" customHeight="1">
      <c r="A41" s="277"/>
      <c r="B41" s="347" t="s">
        <v>35</v>
      </c>
      <c r="C41" s="336"/>
      <c r="D41" s="350"/>
      <c r="E41" s="328"/>
      <c r="F41" s="336"/>
      <c r="G41" s="342"/>
      <c r="H41" s="343"/>
      <c r="I41" s="343"/>
      <c r="J41" s="343"/>
      <c r="K41" s="344"/>
      <c r="L41" s="342"/>
      <c r="M41" s="343"/>
      <c r="N41" s="343"/>
      <c r="O41" s="343"/>
      <c r="P41" s="344"/>
      <c r="Q41" s="469"/>
    </row>
    <row r="42" spans="1:17" ht="15" customHeight="1">
      <c r="A42" s="277">
        <v>28</v>
      </c>
      <c r="B42" s="346" t="s">
        <v>36</v>
      </c>
      <c r="C42" s="336">
        <v>4865054</v>
      </c>
      <c r="D42" s="349" t="s">
        <v>12</v>
      </c>
      <c r="E42" s="328" t="s">
        <v>347</v>
      </c>
      <c r="F42" s="336">
        <v>-1000</v>
      </c>
      <c r="G42" s="342">
        <v>23706</v>
      </c>
      <c r="H42" s="343">
        <v>24584</v>
      </c>
      <c r="I42" s="343">
        <f>G42-H42</f>
        <v>-878</v>
      </c>
      <c r="J42" s="343">
        <f>$F42*I42</f>
        <v>878000</v>
      </c>
      <c r="K42" s="344">
        <f>J42/1000000</f>
        <v>0.878</v>
      </c>
      <c r="L42" s="342">
        <v>980859</v>
      </c>
      <c r="M42" s="343">
        <v>980859</v>
      </c>
      <c r="N42" s="343">
        <f>L42-M42</f>
        <v>0</v>
      </c>
      <c r="O42" s="343">
        <f>$F42*N42</f>
        <v>0</v>
      </c>
      <c r="P42" s="344">
        <f>O42/1000000</f>
        <v>0</v>
      </c>
      <c r="Q42" s="469"/>
    </row>
    <row r="43" spans="1:17" ht="13.5" customHeight="1">
      <c r="A43" s="277">
        <v>29</v>
      </c>
      <c r="B43" s="346" t="s">
        <v>16</v>
      </c>
      <c r="C43" s="336">
        <v>4865036</v>
      </c>
      <c r="D43" s="349" t="s">
        <v>12</v>
      </c>
      <c r="E43" s="328" t="s">
        <v>347</v>
      </c>
      <c r="F43" s="336">
        <v>-1000</v>
      </c>
      <c r="G43" s="342">
        <v>11894</v>
      </c>
      <c r="H43" s="343">
        <v>12237</v>
      </c>
      <c r="I43" s="343">
        <f>G43-H43</f>
        <v>-343</v>
      </c>
      <c r="J43" s="343">
        <f>$F43*I43</f>
        <v>343000</v>
      </c>
      <c r="K43" s="344">
        <f>J43/1000000</f>
        <v>0.343</v>
      </c>
      <c r="L43" s="342">
        <v>996746</v>
      </c>
      <c r="M43" s="343">
        <v>996747</v>
      </c>
      <c r="N43" s="343">
        <f>L43-M43</f>
        <v>-1</v>
      </c>
      <c r="O43" s="343">
        <f>$F43*N43</f>
        <v>1000</v>
      </c>
      <c r="P43" s="344">
        <f>O43/1000000</f>
        <v>0.001</v>
      </c>
      <c r="Q43" s="466"/>
    </row>
    <row r="44" spans="1:17" ht="13.5" customHeight="1">
      <c r="A44" s="278">
        <v>30</v>
      </c>
      <c r="B44" s="346" t="s">
        <v>17</v>
      </c>
      <c r="C44" s="336">
        <v>5295168</v>
      </c>
      <c r="D44" s="349" t="s">
        <v>12</v>
      </c>
      <c r="E44" s="328" t="s">
        <v>347</v>
      </c>
      <c r="F44" s="336">
        <v>-1000</v>
      </c>
      <c r="G44" s="342">
        <v>992815</v>
      </c>
      <c r="H44" s="343">
        <v>994140</v>
      </c>
      <c r="I44" s="343">
        <f>G44-H44</f>
        <v>-1325</v>
      </c>
      <c r="J44" s="343">
        <f>$F44*I44</f>
        <v>1325000</v>
      </c>
      <c r="K44" s="344">
        <f>J44/1000000</f>
        <v>1.325</v>
      </c>
      <c r="L44" s="342">
        <v>999835</v>
      </c>
      <c r="M44" s="343">
        <v>999835</v>
      </c>
      <c r="N44" s="343">
        <f>L44-M44</f>
        <v>0</v>
      </c>
      <c r="O44" s="343">
        <f>$F44*N44</f>
        <v>0</v>
      </c>
      <c r="P44" s="344">
        <f>O44/1000000</f>
        <v>0</v>
      </c>
      <c r="Q44" s="466"/>
    </row>
    <row r="45" spans="2:17" ht="14.25" customHeight="1">
      <c r="B45" s="347" t="s">
        <v>37</v>
      </c>
      <c r="C45" s="336"/>
      <c r="D45" s="350"/>
      <c r="E45" s="328"/>
      <c r="F45" s="336"/>
      <c r="G45" s="342"/>
      <c r="H45" s="343"/>
      <c r="I45" s="343"/>
      <c r="J45" s="343"/>
      <c r="K45" s="344"/>
      <c r="L45" s="342"/>
      <c r="M45" s="343"/>
      <c r="N45" s="343"/>
      <c r="O45" s="343"/>
      <c r="P45" s="344"/>
      <c r="Q45" s="469"/>
    </row>
    <row r="46" spans="1:17" ht="15.75" customHeight="1">
      <c r="A46" s="277">
        <v>31</v>
      </c>
      <c r="B46" s="346" t="s">
        <v>38</v>
      </c>
      <c r="C46" s="336">
        <v>4864989</v>
      </c>
      <c r="D46" s="349" t="s">
        <v>12</v>
      </c>
      <c r="E46" s="328" t="s">
        <v>347</v>
      </c>
      <c r="F46" s="336">
        <v>-1000</v>
      </c>
      <c r="G46" s="342">
        <v>6824</v>
      </c>
      <c r="H46" s="343">
        <v>5592</v>
      </c>
      <c r="I46" s="343">
        <f>G46-H46</f>
        <v>1232</v>
      </c>
      <c r="J46" s="343">
        <f>$F46*I46</f>
        <v>-1232000</v>
      </c>
      <c r="K46" s="344">
        <f>J46/1000000</f>
        <v>-1.232</v>
      </c>
      <c r="L46" s="342">
        <v>999560</v>
      </c>
      <c r="M46" s="343">
        <v>999569</v>
      </c>
      <c r="N46" s="343">
        <f>L46-M46</f>
        <v>-9</v>
      </c>
      <c r="O46" s="343">
        <f>$F46*N46</f>
        <v>9000</v>
      </c>
      <c r="P46" s="344">
        <f>O46/1000000</f>
        <v>0.009</v>
      </c>
      <c r="Q46" s="469"/>
    </row>
    <row r="47" spans="1:17" ht="15.75" customHeight="1">
      <c r="A47" s="277"/>
      <c r="B47" s="347" t="s">
        <v>383</v>
      </c>
      <c r="C47" s="336"/>
      <c r="D47" s="349"/>
      <c r="E47" s="328"/>
      <c r="F47" s="336"/>
      <c r="G47" s="342"/>
      <c r="H47" s="343"/>
      <c r="I47" s="343"/>
      <c r="J47" s="343"/>
      <c r="K47" s="344"/>
      <c r="L47" s="342"/>
      <c r="M47" s="343"/>
      <c r="N47" s="343"/>
      <c r="O47" s="343"/>
      <c r="P47" s="344"/>
      <c r="Q47" s="469"/>
    </row>
    <row r="48" spans="1:17" ht="15.75" customHeight="1">
      <c r="A48" s="277">
        <v>32</v>
      </c>
      <c r="B48" s="346" t="s">
        <v>435</v>
      </c>
      <c r="C48" s="336">
        <v>5295166</v>
      </c>
      <c r="D48" s="349" t="s">
        <v>12</v>
      </c>
      <c r="E48" s="328" t="s">
        <v>347</v>
      </c>
      <c r="F48" s="336">
        <v>-1000</v>
      </c>
      <c r="G48" s="342">
        <v>30889</v>
      </c>
      <c r="H48" s="343">
        <v>26440</v>
      </c>
      <c r="I48" s="343">
        <f>G48-H48</f>
        <v>4449</v>
      </c>
      <c r="J48" s="343">
        <f>$F48*I48</f>
        <v>-4449000</v>
      </c>
      <c r="K48" s="344">
        <f>J48/1000000</f>
        <v>-4.449</v>
      </c>
      <c r="L48" s="342">
        <v>12</v>
      </c>
      <c r="M48" s="343">
        <v>12</v>
      </c>
      <c r="N48" s="343">
        <f>L48-M48</f>
        <v>0</v>
      </c>
      <c r="O48" s="343">
        <f>$F48*N48</f>
        <v>0</v>
      </c>
      <c r="P48" s="344">
        <f>O48/1000000</f>
        <v>0</v>
      </c>
      <c r="Q48" s="469"/>
    </row>
    <row r="49" spans="1:17" ht="18.75" customHeight="1">
      <c r="A49" s="277">
        <v>33</v>
      </c>
      <c r="B49" s="346" t="s">
        <v>390</v>
      </c>
      <c r="C49" s="336">
        <v>4864992</v>
      </c>
      <c r="D49" s="349" t="s">
        <v>12</v>
      </c>
      <c r="E49" s="328" t="s">
        <v>347</v>
      </c>
      <c r="F49" s="336">
        <v>-1000</v>
      </c>
      <c r="G49" s="342">
        <v>13160</v>
      </c>
      <c r="H49" s="343">
        <v>11445</v>
      </c>
      <c r="I49" s="343">
        <f>G49-H49</f>
        <v>1715</v>
      </c>
      <c r="J49" s="343">
        <f>$F49*I49</f>
        <v>-1715000</v>
      </c>
      <c r="K49" s="344">
        <f>J49/1000000</f>
        <v>-1.715</v>
      </c>
      <c r="L49" s="342">
        <v>998816</v>
      </c>
      <c r="M49" s="343">
        <v>998816</v>
      </c>
      <c r="N49" s="343">
        <f>L49-M49</f>
        <v>0</v>
      </c>
      <c r="O49" s="343">
        <f>$F49*N49</f>
        <v>0</v>
      </c>
      <c r="P49" s="344">
        <f>O49/1000000</f>
        <v>0</v>
      </c>
      <c r="Q49" s="495"/>
    </row>
    <row r="50" spans="1:17" ht="15.75" customHeight="1">
      <c r="A50" s="277">
        <v>34</v>
      </c>
      <c r="B50" s="346" t="s">
        <v>384</v>
      </c>
      <c r="C50" s="336">
        <v>4864981</v>
      </c>
      <c r="D50" s="349" t="s">
        <v>12</v>
      </c>
      <c r="E50" s="328" t="s">
        <v>347</v>
      </c>
      <c r="F50" s="336">
        <v>-1000</v>
      </c>
      <c r="G50" s="342">
        <v>26725</v>
      </c>
      <c r="H50" s="343">
        <v>23493</v>
      </c>
      <c r="I50" s="343">
        <f>G50-H50</f>
        <v>3232</v>
      </c>
      <c r="J50" s="343">
        <f>$F50*I50</f>
        <v>-3232000</v>
      </c>
      <c r="K50" s="344">
        <f>J50/1000000</f>
        <v>-3.232</v>
      </c>
      <c r="L50" s="342">
        <v>1594</v>
      </c>
      <c r="M50" s="343">
        <v>1594</v>
      </c>
      <c r="N50" s="343">
        <f>L50-M50</f>
        <v>0</v>
      </c>
      <c r="O50" s="343">
        <f>$F50*N50</f>
        <v>0</v>
      </c>
      <c r="P50" s="344">
        <f>O50/1000000</f>
        <v>0</v>
      </c>
      <c r="Q50" s="495"/>
    </row>
    <row r="51" spans="1:17" ht="12" customHeight="1">
      <c r="A51" s="277"/>
      <c r="B51" s="348" t="s">
        <v>404</v>
      </c>
      <c r="C51" s="336"/>
      <c r="D51" s="349"/>
      <c r="E51" s="328"/>
      <c r="F51" s="336"/>
      <c r="G51" s="342"/>
      <c r="H51" s="343"/>
      <c r="I51" s="343"/>
      <c r="J51" s="343"/>
      <c r="K51" s="344"/>
      <c r="L51" s="342"/>
      <c r="M51" s="343"/>
      <c r="N51" s="343"/>
      <c r="O51" s="343"/>
      <c r="P51" s="344"/>
      <c r="Q51" s="470"/>
    </row>
    <row r="52" spans="1:17" ht="15.75" customHeight="1">
      <c r="A52" s="277">
        <v>35</v>
      </c>
      <c r="B52" s="346" t="s">
        <v>15</v>
      </c>
      <c r="C52" s="336">
        <v>5128463</v>
      </c>
      <c r="D52" s="349" t="s">
        <v>12</v>
      </c>
      <c r="E52" s="328" t="s">
        <v>347</v>
      </c>
      <c r="F52" s="336">
        <v>-1000</v>
      </c>
      <c r="G52" s="342">
        <v>6623</v>
      </c>
      <c r="H52" s="343">
        <v>5634</v>
      </c>
      <c r="I52" s="343">
        <f>G52-H52</f>
        <v>989</v>
      </c>
      <c r="J52" s="343">
        <f>$F52*I52</f>
        <v>-989000</v>
      </c>
      <c r="K52" s="344">
        <f>J52/1000000</f>
        <v>-0.989</v>
      </c>
      <c r="L52" s="342">
        <v>998414</v>
      </c>
      <c r="M52" s="343">
        <v>998414</v>
      </c>
      <c r="N52" s="343">
        <f>L52-M52</f>
        <v>0</v>
      </c>
      <c r="O52" s="343">
        <f>$F52*N52</f>
        <v>0</v>
      </c>
      <c r="P52" s="344">
        <f>O52/1000000</f>
        <v>0</v>
      </c>
      <c r="Q52" s="470"/>
    </row>
    <row r="53" spans="1:17" ht="18.75" customHeight="1">
      <c r="A53" s="277">
        <v>36</v>
      </c>
      <c r="B53" s="346" t="s">
        <v>16</v>
      </c>
      <c r="C53" s="336">
        <v>5128468</v>
      </c>
      <c r="D53" s="349" t="s">
        <v>12</v>
      </c>
      <c r="E53" s="328" t="s">
        <v>347</v>
      </c>
      <c r="F53" s="336">
        <v>-1000</v>
      </c>
      <c r="G53" s="342">
        <v>248</v>
      </c>
      <c r="H53" s="343">
        <v>248</v>
      </c>
      <c r="I53" s="343">
        <f>G53-H53</f>
        <v>0</v>
      </c>
      <c r="J53" s="343">
        <f>$F53*I53</f>
        <v>0</v>
      </c>
      <c r="K53" s="344">
        <f>J53/1000000</f>
        <v>0</v>
      </c>
      <c r="L53" s="342">
        <v>0</v>
      </c>
      <c r="M53" s="343">
        <v>0</v>
      </c>
      <c r="N53" s="343">
        <f>L53-M53</f>
        <v>0</v>
      </c>
      <c r="O53" s="343">
        <f>$F53*N53</f>
        <v>0</v>
      </c>
      <c r="P53" s="344">
        <f>O53/1000000</f>
        <v>0</v>
      </c>
      <c r="Q53" s="476"/>
    </row>
    <row r="54" spans="1:17" ht="15" customHeight="1">
      <c r="A54" s="277"/>
      <c r="B54" s="348" t="s">
        <v>408</v>
      </c>
      <c r="C54" s="336"/>
      <c r="D54" s="349"/>
      <c r="E54" s="328"/>
      <c r="F54" s="336"/>
      <c r="G54" s="342"/>
      <c r="H54" s="343"/>
      <c r="I54" s="343"/>
      <c r="J54" s="343"/>
      <c r="K54" s="344"/>
      <c r="L54" s="342"/>
      <c r="M54" s="343"/>
      <c r="N54" s="343"/>
      <c r="O54" s="343"/>
      <c r="P54" s="344"/>
      <c r="Q54" s="476"/>
    </row>
    <row r="55" spans="1:17" ht="15.75" customHeight="1">
      <c r="A55" s="277">
        <v>37</v>
      </c>
      <c r="B55" s="346" t="s">
        <v>15</v>
      </c>
      <c r="C55" s="336">
        <v>4864903</v>
      </c>
      <c r="D55" s="349" t="s">
        <v>12</v>
      </c>
      <c r="E55" s="328" t="s">
        <v>347</v>
      </c>
      <c r="F55" s="336">
        <v>-1000</v>
      </c>
      <c r="G55" s="342">
        <v>993354</v>
      </c>
      <c r="H55" s="343">
        <v>993354</v>
      </c>
      <c r="I55" s="343">
        <f>G55-H55</f>
        <v>0</v>
      </c>
      <c r="J55" s="343">
        <f>$F55*I55</f>
        <v>0</v>
      </c>
      <c r="K55" s="344">
        <f>J55/1000000</f>
        <v>0</v>
      </c>
      <c r="L55" s="342">
        <v>998727</v>
      </c>
      <c r="M55" s="343">
        <v>998733</v>
      </c>
      <c r="N55" s="343">
        <f>L55-M55</f>
        <v>-6</v>
      </c>
      <c r="O55" s="343">
        <f>$F55*N55</f>
        <v>6000</v>
      </c>
      <c r="P55" s="344">
        <f>O55/1000000</f>
        <v>0.006</v>
      </c>
      <c r="Q55" s="466" t="s">
        <v>463</v>
      </c>
    </row>
    <row r="56" spans="1:17" ht="15.75" customHeight="1">
      <c r="A56" s="277"/>
      <c r="B56" s="346"/>
      <c r="C56" s="336">
        <v>5269749</v>
      </c>
      <c r="D56" s="349" t="s">
        <v>12</v>
      </c>
      <c r="E56" s="328" t="s">
        <v>347</v>
      </c>
      <c r="F56" s="336">
        <v>-1000</v>
      </c>
      <c r="G56" s="342">
        <v>993176</v>
      </c>
      <c r="H56" s="343">
        <v>993176</v>
      </c>
      <c r="I56" s="343">
        <v>0</v>
      </c>
      <c r="J56" s="343">
        <v>0</v>
      </c>
      <c r="K56" s="344">
        <v>0</v>
      </c>
      <c r="L56" s="342">
        <v>998743</v>
      </c>
      <c r="M56" s="343">
        <v>998743</v>
      </c>
      <c r="N56" s="343">
        <f>L56-M56</f>
        <v>0</v>
      </c>
      <c r="O56" s="343">
        <f>$F56*N56</f>
        <v>0</v>
      </c>
      <c r="P56" s="344">
        <f>O56/1000000</f>
        <v>0</v>
      </c>
      <c r="Q56" s="466" t="s">
        <v>461</v>
      </c>
    </row>
    <row r="57" spans="1:17" ht="15" customHeight="1">
      <c r="A57" s="277">
        <v>38</v>
      </c>
      <c r="B57" s="346" t="s">
        <v>16</v>
      </c>
      <c r="C57" s="336">
        <v>4864946</v>
      </c>
      <c r="D57" s="349" t="s">
        <v>12</v>
      </c>
      <c r="E57" s="328" t="s">
        <v>347</v>
      </c>
      <c r="F57" s="336">
        <v>-1000</v>
      </c>
      <c r="G57" s="342">
        <v>9246</v>
      </c>
      <c r="H57" s="343">
        <v>9129</v>
      </c>
      <c r="I57" s="343">
        <f>G57-H57</f>
        <v>117</v>
      </c>
      <c r="J57" s="343">
        <f>$F57*I57</f>
        <v>-117000</v>
      </c>
      <c r="K57" s="344">
        <f>J57/1000000</f>
        <v>-0.117</v>
      </c>
      <c r="L57" s="342">
        <v>1402</v>
      </c>
      <c r="M57" s="343">
        <v>1413</v>
      </c>
      <c r="N57" s="343">
        <f>L57-M57</f>
        <v>-11</v>
      </c>
      <c r="O57" s="343">
        <f>$F57*N57</f>
        <v>11000</v>
      </c>
      <c r="P57" s="344">
        <f>O57/1000000</f>
        <v>0.011</v>
      </c>
      <c r="Q57" s="466"/>
    </row>
    <row r="58" spans="1:17" ht="14.25" customHeight="1">
      <c r="A58" s="277"/>
      <c r="B58" s="348" t="s">
        <v>382</v>
      </c>
      <c r="C58" s="336"/>
      <c r="D58" s="349"/>
      <c r="E58" s="328"/>
      <c r="F58" s="336"/>
      <c r="G58" s="342"/>
      <c r="H58" s="343"/>
      <c r="I58" s="343"/>
      <c r="J58" s="343"/>
      <c r="K58" s="344"/>
      <c r="L58" s="342"/>
      <c r="M58" s="343"/>
      <c r="N58" s="343"/>
      <c r="O58" s="343"/>
      <c r="P58" s="344"/>
      <c r="Q58" s="469"/>
    </row>
    <row r="59" spans="1:17" ht="14.25" customHeight="1">
      <c r="A59" s="277"/>
      <c r="B59" s="348" t="s">
        <v>43</v>
      </c>
      <c r="C59" s="336"/>
      <c r="D59" s="349"/>
      <c r="E59" s="328"/>
      <c r="F59" s="336"/>
      <c r="G59" s="342"/>
      <c r="H59" s="343"/>
      <c r="I59" s="343"/>
      <c r="J59" s="343"/>
      <c r="K59" s="344"/>
      <c r="L59" s="342"/>
      <c r="M59" s="343"/>
      <c r="N59" s="343"/>
      <c r="O59" s="343"/>
      <c r="P59" s="344"/>
      <c r="Q59" s="469"/>
    </row>
    <row r="60" spans="1:17" ht="15.75" customHeight="1">
      <c r="A60" s="278">
        <v>39</v>
      </c>
      <c r="B60" s="346" t="s">
        <v>44</v>
      </c>
      <c r="C60" s="336">
        <v>4864843</v>
      </c>
      <c r="D60" s="349" t="s">
        <v>12</v>
      </c>
      <c r="E60" s="328" t="s">
        <v>347</v>
      </c>
      <c r="F60" s="336">
        <v>1000</v>
      </c>
      <c r="G60" s="342">
        <v>2073</v>
      </c>
      <c r="H60" s="343">
        <v>2074</v>
      </c>
      <c r="I60" s="343">
        <f>G60-H60</f>
        <v>-1</v>
      </c>
      <c r="J60" s="343">
        <f>$F60*I60</f>
        <v>-1000</v>
      </c>
      <c r="K60" s="344">
        <f>J60/1000000</f>
        <v>-0.001</v>
      </c>
      <c r="L60" s="342">
        <v>27126</v>
      </c>
      <c r="M60" s="343">
        <v>26913</v>
      </c>
      <c r="N60" s="343">
        <f>L60-M60</f>
        <v>213</v>
      </c>
      <c r="O60" s="343">
        <f>$F60*N60</f>
        <v>213000</v>
      </c>
      <c r="P60" s="344">
        <f>O60/1000000</f>
        <v>0.213</v>
      </c>
      <c r="Q60" s="469"/>
    </row>
    <row r="61" spans="1:17" s="515" customFormat="1" ht="15.75" customHeight="1" thickBot="1">
      <c r="A61" s="323">
        <v>40</v>
      </c>
      <c r="B61" s="346" t="s">
        <v>45</v>
      </c>
      <c r="C61" s="316">
        <v>5295123</v>
      </c>
      <c r="D61" s="261" t="s">
        <v>12</v>
      </c>
      <c r="E61" s="262" t="s">
        <v>347</v>
      </c>
      <c r="F61" s="491">
        <v>100</v>
      </c>
      <c r="G61" s="342">
        <v>290</v>
      </c>
      <c r="H61" s="343">
        <v>40</v>
      </c>
      <c r="I61" s="343">
        <f>G61-H61</f>
        <v>250</v>
      </c>
      <c r="J61" s="343">
        <f>$F61*I61</f>
        <v>25000</v>
      </c>
      <c r="K61" s="344">
        <f>J61/1000000</f>
        <v>0.025</v>
      </c>
      <c r="L61" s="342">
        <v>26050</v>
      </c>
      <c r="M61" s="343">
        <v>24079</v>
      </c>
      <c r="N61" s="343">
        <f>L61-M61</f>
        <v>1971</v>
      </c>
      <c r="O61" s="343">
        <f>$F61*N61</f>
        <v>197100</v>
      </c>
      <c r="P61" s="344">
        <f>O61/1000000</f>
        <v>0.1971</v>
      </c>
      <c r="Q61" s="492"/>
    </row>
    <row r="62" spans="1:17" ht="21.75" customHeight="1" thickBot="1" thickTop="1">
      <c r="A62" s="278"/>
      <c r="B62" s="490" t="s">
        <v>312</v>
      </c>
      <c r="C62" s="39"/>
      <c r="D62" s="350"/>
      <c r="E62" s="328"/>
      <c r="F62" s="39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595" t="str">
        <f>Q1</f>
        <v>OCTOBER-2016</v>
      </c>
    </row>
    <row r="63" spans="1:17" ht="15.75" customHeight="1" thickTop="1">
      <c r="A63" s="276"/>
      <c r="B63" s="345" t="s">
        <v>46</v>
      </c>
      <c r="C63" s="326"/>
      <c r="D63" s="351"/>
      <c r="E63" s="351"/>
      <c r="F63" s="326"/>
      <c r="G63" s="596"/>
      <c r="H63" s="597"/>
      <c r="I63" s="597"/>
      <c r="J63" s="597"/>
      <c r="K63" s="598"/>
      <c r="L63" s="596"/>
      <c r="M63" s="597"/>
      <c r="N63" s="597"/>
      <c r="O63" s="597"/>
      <c r="P63" s="598"/>
      <c r="Q63" s="599"/>
    </row>
    <row r="64" spans="1:17" ht="15.75" customHeight="1">
      <c r="A64" s="277">
        <v>41</v>
      </c>
      <c r="B64" s="519" t="s">
        <v>83</v>
      </c>
      <c r="C64" s="336">
        <v>4865169</v>
      </c>
      <c r="D64" s="350" t="s">
        <v>12</v>
      </c>
      <c r="E64" s="328" t="s">
        <v>347</v>
      </c>
      <c r="F64" s="336">
        <v>1000</v>
      </c>
      <c r="G64" s="342">
        <v>1360</v>
      </c>
      <c r="H64" s="343">
        <v>1360</v>
      </c>
      <c r="I64" s="343">
        <f>G64-H64</f>
        <v>0</v>
      </c>
      <c r="J64" s="343">
        <f>$F64*I64</f>
        <v>0</v>
      </c>
      <c r="K64" s="344">
        <f>J64/1000000</f>
        <v>0</v>
      </c>
      <c r="L64" s="342">
        <v>61309</v>
      </c>
      <c r="M64" s="343">
        <v>61309</v>
      </c>
      <c r="N64" s="343">
        <f>L64-M64</f>
        <v>0</v>
      </c>
      <c r="O64" s="343">
        <f>$F64*N64</f>
        <v>0</v>
      </c>
      <c r="P64" s="344">
        <f>O64/1000000</f>
        <v>0</v>
      </c>
      <c r="Q64" s="469"/>
    </row>
    <row r="65" spans="1:17" ht="15.75" customHeight="1">
      <c r="A65" s="277"/>
      <c r="B65" s="347" t="s">
        <v>309</v>
      </c>
      <c r="C65" s="336"/>
      <c r="D65" s="350"/>
      <c r="E65" s="328"/>
      <c r="F65" s="336"/>
      <c r="G65" s="342"/>
      <c r="H65" s="343"/>
      <c r="I65" s="343"/>
      <c r="J65" s="343"/>
      <c r="K65" s="344"/>
      <c r="L65" s="342"/>
      <c r="M65" s="343"/>
      <c r="N65" s="343"/>
      <c r="O65" s="343"/>
      <c r="P65" s="344"/>
      <c r="Q65" s="469"/>
    </row>
    <row r="66" spans="1:17" ht="15.75" customHeight="1">
      <c r="A66" s="277">
        <v>42</v>
      </c>
      <c r="B66" s="346" t="s">
        <v>308</v>
      </c>
      <c r="C66" s="336">
        <v>4902503</v>
      </c>
      <c r="D66" s="350" t="s">
        <v>12</v>
      </c>
      <c r="E66" s="328" t="s">
        <v>347</v>
      </c>
      <c r="F66" s="762">
        <v>416.66</v>
      </c>
      <c r="G66" s="342">
        <v>998115</v>
      </c>
      <c r="H66" s="343">
        <v>999029</v>
      </c>
      <c r="I66" s="343">
        <f>G66-H66</f>
        <v>-914</v>
      </c>
      <c r="J66" s="343">
        <f>$F66*I66</f>
        <v>-380827.24000000005</v>
      </c>
      <c r="K66" s="344">
        <f>J66/1000000</f>
        <v>-0.38082724000000007</v>
      </c>
      <c r="L66" s="342">
        <v>255</v>
      </c>
      <c r="M66" s="343">
        <v>296</v>
      </c>
      <c r="N66" s="343">
        <f>L66-M66</f>
        <v>-41</v>
      </c>
      <c r="O66" s="343">
        <f>$F66*N66</f>
        <v>-17083.06</v>
      </c>
      <c r="P66" s="344">
        <f>O66/1000000</f>
        <v>-0.01708306</v>
      </c>
      <c r="Q66" s="469"/>
    </row>
    <row r="67" spans="1:17" ht="15.75" customHeight="1">
      <c r="A67" s="277"/>
      <c r="B67" s="304" t="s">
        <v>52</v>
      </c>
      <c r="C67" s="337"/>
      <c r="D67" s="352"/>
      <c r="E67" s="352"/>
      <c r="F67" s="337"/>
      <c r="G67" s="342"/>
      <c r="H67" s="343"/>
      <c r="I67" s="343"/>
      <c r="J67" s="343"/>
      <c r="K67" s="344"/>
      <c r="L67" s="342"/>
      <c r="M67" s="343"/>
      <c r="N67" s="343"/>
      <c r="O67" s="343"/>
      <c r="P67" s="344"/>
      <c r="Q67" s="469"/>
    </row>
    <row r="68" spans="1:17" ht="15.75" customHeight="1">
      <c r="A68" s="277">
        <v>43</v>
      </c>
      <c r="B68" s="496" t="s">
        <v>53</v>
      </c>
      <c r="C68" s="337">
        <v>4865090</v>
      </c>
      <c r="D68" s="497" t="s">
        <v>12</v>
      </c>
      <c r="E68" s="328" t="s">
        <v>347</v>
      </c>
      <c r="F68" s="337">
        <v>100</v>
      </c>
      <c r="G68" s="342">
        <v>9135</v>
      </c>
      <c r="H68" s="343">
        <v>9137</v>
      </c>
      <c r="I68" s="343">
        <f>G68-H68</f>
        <v>-2</v>
      </c>
      <c r="J68" s="343">
        <f>$F68*I68</f>
        <v>-200</v>
      </c>
      <c r="K68" s="344">
        <f>J68/1000000</f>
        <v>-0.0002</v>
      </c>
      <c r="L68" s="342">
        <v>37478</v>
      </c>
      <c r="M68" s="343">
        <v>37478</v>
      </c>
      <c r="N68" s="343">
        <f>L68-M68</f>
        <v>0</v>
      </c>
      <c r="O68" s="343">
        <f>$F68*N68</f>
        <v>0</v>
      </c>
      <c r="P68" s="344">
        <f>O68/1000000</f>
        <v>0</v>
      </c>
      <c r="Q68" s="520"/>
    </row>
    <row r="69" spans="1:17" ht="15.75" customHeight="1">
      <c r="A69" s="277">
        <v>44</v>
      </c>
      <c r="B69" s="496" t="s">
        <v>54</v>
      </c>
      <c r="C69" s="337">
        <v>4902519</v>
      </c>
      <c r="D69" s="497" t="s">
        <v>12</v>
      </c>
      <c r="E69" s="328" t="s">
        <v>347</v>
      </c>
      <c r="F69" s="337">
        <v>100</v>
      </c>
      <c r="G69" s="342">
        <v>12240</v>
      </c>
      <c r="H69" s="343">
        <v>11988</v>
      </c>
      <c r="I69" s="343">
        <f>G69-H69</f>
        <v>252</v>
      </c>
      <c r="J69" s="343">
        <f>$F69*I69</f>
        <v>25200</v>
      </c>
      <c r="K69" s="344">
        <f>J69/1000000</f>
        <v>0.0252</v>
      </c>
      <c r="L69" s="342">
        <v>72152</v>
      </c>
      <c r="M69" s="343">
        <v>71300</v>
      </c>
      <c r="N69" s="343">
        <f>L69-M69</f>
        <v>852</v>
      </c>
      <c r="O69" s="343">
        <f>$F69*N69</f>
        <v>85200</v>
      </c>
      <c r="P69" s="344">
        <f>O69/1000000</f>
        <v>0.0852</v>
      </c>
      <c r="Q69" s="469"/>
    </row>
    <row r="70" spans="1:17" ht="15.75" customHeight="1">
      <c r="A70" s="277">
        <v>45</v>
      </c>
      <c r="B70" s="496" t="s">
        <v>55</v>
      </c>
      <c r="C70" s="337">
        <v>4902539</v>
      </c>
      <c r="D70" s="497" t="s">
        <v>12</v>
      </c>
      <c r="E70" s="328" t="s">
        <v>347</v>
      </c>
      <c r="F70" s="337">
        <v>100</v>
      </c>
      <c r="G70" s="342">
        <v>724</v>
      </c>
      <c r="H70" s="343">
        <v>724</v>
      </c>
      <c r="I70" s="343">
        <f>G70-H70</f>
        <v>0</v>
      </c>
      <c r="J70" s="343">
        <f>$F70*I70</f>
        <v>0</v>
      </c>
      <c r="K70" s="344">
        <f>J70/1000000</f>
        <v>0</v>
      </c>
      <c r="L70" s="342">
        <v>12346</v>
      </c>
      <c r="M70" s="343">
        <v>12160</v>
      </c>
      <c r="N70" s="343">
        <f>L70-M70</f>
        <v>186</v>
      </c>
      <c r="O70" s="343">
        <f>$F70*N70</f>
        <v>18600</v>
      </c>
      <c r="P70" s="344">
        <f>O70/1000000</f>
        <v>0.0186</v>
      </c>
      <c r="Q70" s="469"/>
    </row>
    <row r="71" spans="1:17" ht="15.75" customHeight="1">
      <c r="A71" s="277"/>
      <c r="B71" s="304" t="s">
        <v>56</v>
      </c>
      <c r="C71" s="337"/>
      <c r="D71" s="352"/>
      <c r="E71" s="352"/>
      <c r="F71" s="337"/>
      <c r="G71" s="342"/>
      <c r="H71" s="343"/>
      <c r="I71" s="343"/>
      <c r="J71" s="343"/>
      <c r="K71" s="344"/>
      <c r="L71" s="342"/>
      <c r="M71" s="343"/>
      <c r="N71" s="343"/>
      <c r="O71" s="343"/>
      <c r="P71" s="344"/>
      <c r="Q71" s="469"/>
    </row>
    <row r="72" spans="1:17" ht="15.75" customHeight="1">
      <c r="A72" s="277">
        <v>46</v>
      </c>
      <c r="B72" s="496" t="s">
        <v>57</v>
      </c>
      <c r="C72" s="337">
        <v>4902554</v>
      </c>
      <c r="D72" s="497" t="s">
        <v>12</v>
      </c>
      <c r="E72" s="328" t="s">
        <v>347</v>
      </c>
      <c r="F72" s="337">
        <v>100</v>
      </c>
      <c r="G72" s="342">
        <v>13681</v>
      </c>
      <c r="H72" s="343">
        <v>13147</v>
      </c>
      <c r="I72" s="343">
        <f>G72-H72</f>
        <v>534</v>
      </c>
      <c r="J72" s="343">
        <f>$F72*I72</f>
        <v>53400</v>
      </c>
      <c r="K72" s="344">
        <f>J72/1000000</f>
        <v>0.0534</v>
      </c>
      <c r="L72" s="342">
        <v>11825</v>
      </c>
      <c r="M72" s="343">
        <v>11384</v>
      </c>
      <c r="N72" s="343">
        <f>L72-M72</f>
        <v>441</v>
      </c>
      <c r="O72" s="343">
        <f>$F72*N72</f>
        <v>44100</v>
      </c>
      <c r="P72" s="344">
        <f>O72/1000000</f>
        <v>0.0441</v>
      </c>
      <c r="Q72" s="469"/>
    </row>
    <row r="73" spans="1:17" ht="15.75" customHeight="1">
      <c r="A73" s="277">
        <v>47</v>
      </c>
      <c r="B73" s="496" t="s">
        <v>58</v>
      </c>
      <c r="C73" s="337">
        <v>4902522</v>
      </c>
      <c r="D73" s="497" t="s">
        <v>12</v>
      </c>
      <c r="E73" s="328" t="s">
        <v>347</v>
      </c>
      <c r="F73" s="337">
        <v>100</v>
      </c>
      <c r="G73" s="342">
        <v>840</v>
      </c>
      <c r="H73" s="343">
        <v>840</v>
      </c>
      <c r="I73" s="343">
        <f aca="true" t="shared" si="12" ref="I73:I78">G73-H73</f>
        <v>0</v>
      </c>
      <c r="J73" s="343">
        <f aca="true" t="shared" si="13" ref="J73:J78">$F73*I73</f>
        <v>0</v>
      </c>
      <c r="K73" s="344">
        <f aca="true" t="shared" si="14" ref="K73:K78">J73/1000000</f>
        <v>0</v>
      </c>
      <c r="L73" s="342">
        <v>185</v>
      </c>
      <c r="M73" s="343">
        <v>185</v>
      </c>
      <c r="N73" s="343">
        <f aca="true" t="shared" si="15" ref="N73:N78">L73-M73</f>
        <v>0</v>
      </c>
      <c r="O73" s="343">
        <f aca="true" t="shared" si="16" ref="O73:O78">$F73*N73</f>
        <v>0</v>
      </c>
      <c r="P73" s="344">
        <f aca="true" t="shared" si="17" ref="P73:P78">O73/1000000</f>
        <v>0</v>
      </c>
      <c r="Q73" s="469"/>
    </row>
    <row r="74" spans="1:17" ht="15.75" customHeight="1">
      <c r="A74" s="277">
        <v>48</v>
      </c>
      <c r="B74" s="496" t="s">
        <v>59</v>
      </c>
      <c r="C74" s="337">
        <v>4902523</v>
      </c>
      <c r="D74" s="497" t="s">
        <v>12</v>
      </c>
      <c r="E74" s="328" t="s">
        <v>347</v>
      </c>
      <c r="F74" s="337">
        <v>100</v>
      </c>
      <c r="G74" s="342">
        <v>999815</v>
      </c>
      <c r="H74" s="343">
        <v>999815</v>
      </c>
      <c r="I74" s="343">
        <f t="shared" si="12"/>
        <v>0</v>
      </c>
      <c r="J74" s="343">
        <f t="shared" si="13"/>
        <v>0</v>
      </c>
      <c r="K74" s="344">
        <f t="shared" si="14"/>
        <v>0</v>
      </c>
      <c r="L74" s="342">
        <v>999943</v>
      </c>
      <c r="M74" s="343">
        <v>999943</v>
      </c>
      <c r="N74" s="343">
        <f t="shared" si="15"/>
        <v>0</v>
      </c>
      <c r="O74" s="343">
        <f t="shared" si="16"/>
        <v>0</v>
      </c>
      <c r="P74" s="344">
        <f t="shared" si="17"/>
        <v>0</v>
      </c>
      <c r="Q74" s="469"/>
    </row>
    <row r="75" spans="1:17" ht="15.75" customHeight="1">
      <c r="A75" s="277">
        <v>49</v>
      </c>
      <c r="B75" s="496" t="s">
        <v>60</v>
      </c>
      <c r="C75" s="337">
        <v>4902547</v>
      </c>
      <c r="D75" s="497" t="s">
        <v>12</v>
      </c>
      <c r="E75" s="328" t="s">
        <v>347</v>
      </c>
      <c r="F75" s="337">
        <v>100</v>
      </c>
      <c r="G75" s="342">
        <v>5885</v>
      </c>
      <c r="H75" s="343">
        <v>5885</v>
      </c>
      <c r="I75" s="343">
        <f>G75-H75</f>
        <v>0</v>
      </c>
      <c r="J75" s="343">
        <f>$F75*I75</f>
        <v>0</v>
      </c>
      <c r="K75" s="344">
        <f>J75/1000000</f>
        <v>0</v>
      </c>
      <c r="L75" s="342">
        <v>8891</v>
      </c>
      <c r="M75" s="343">
        <v>8891</v>
      </c>
      <c r="N75" s="343">
        <f>L75-M75</f>
        <v>0</v>
      </c>
      <c r="O75" s="343">
        <f>$F75*N75</f>
        <v>0</v>
      </c>
      <c r="P75" s="344">
        <f>O75/1000000</f>
        <v>0</v>
      </c>
      <c r="Q75" s="469"/>
    </row>
    <row r="76" spans="1:17" ht="15.75" customHeight="1">
      <c r="A76" s="277">
        <v>50</v>
      </c>
      <c r="B76" s="496" t="s">
        <v>61</v>
      </c>
      <c r="C76" s="337">
        <v>4902605</v>
      </c>
      <c r="D76" s="497" t="s">
        <v>12</v>
      </c>
      <c r="E76" s="328" t="s">
        <v>347</v>
      </c>
      <c r="F76" s="521">
        <v>1333.33</v>
      </c>
      <c r="G76" s="342">
        <v>0</v>
      </c>
      <c r="H76" s="343">
        <v>0</v>
      </c>
      <c r="I76" s="343">
        <f t="shared" si="12"/>
        <v>0</v>
      </c>
      <c r="J76" s="343">
        <f t="shared" si="13"/>
        <v>0</v>
      </c>
      <c r="K76" s="344">
        <f t="shared" si="14"/>
        <v>0</v>
      </c>
      <c r="L76" s="342">
        <v>0</v>
      </c>
      <c r="M76" s="343">
        <v>0</v>
      </c>
      <c r="N76" s="343">
        <f t="shared" si="15"/>
        <v>0</v>
      </c>
      <c r="O76" s="343">
        <f t="shared" si="16"/>
        <v>0</v>
      </c>
      <c r="P76" s="344">
        <f t="shared" si="17"/>
        <v>0</v>
      </c>
      <c r="Q76" s="509"/>
    </row>
    <row r="77" spans="1:17" ht="15.75" customHeight="1">
      <c r="A77" s="277">
        <v>51</v>
      </c>
      <c r="B77" s="496" t="s">
        <v>62</v>
      </c>
      <c r="C77" s="337">
        <v>5295190</v>
      </c>
      <c r="D77" s="497" t="s">
        <v>12</v>
      </c>
      <c r="E77" s="328" t="s">
        <v>347</v>
      </c>
      <c r="F77" s="337">
        <v>100</v>
      </c>
      <c r="G77" s="342">
        <v>999949</v>
      </c>
      <c r="H77" s="343">
        <v>999999</v>
      </c>
      <c r="I77" s="343">
        <f>G77-H77</f>
        <v>-50</v>
      </c>
      <c r="J77" s="343">
        <f>$F77*I77</f>
        <v>-5000</v>
      </c>
      <c r="K77" s="344">
        <f>J77/1000000</f>
        <v>-0.005</v>
      </c>
      <c r="L77" s="342">
        <v>4165</v>
      </c>
      <c r="M77" s="343">
        <v>3076</v>
      </c>
      <c r="N77" s="343">
        <f>L77-M77</f>
        <v>1089</v>
      </c>
      <c r="O77" s="343">
        <f>$F77*N77</f>
        <v>108900</v>
      </c>
      <c r="P77" s="344">
        <f>O77/1000000</f>
        <v>0.1089</v>
      </c>
      <c r="Q77" s="469"/>
    </row>
    <row r="78" spans="1:17" ht="15.75" customHeight="1">
      <c r="A78" s="277">
        <v>52</v>
      </c>
      <c r="B78" s="496" t="s">
        <v>63</v>
      </c>
      <c r="C78" s="337">
        <v>4902529</v>
      </c>
      <c r="D78" s="497" t="s">
        <v>12</v>
      </c>
      <c r="E78" s="328" t="s">
        <v>347</v>
      </c>
      <c r="F78" s="521">
        <v>44.44</v>
      </c>
      <c r="G78" s="342">
        <v>989745</v>
      </c>
      <c r="H78" s="343">
        <v>989990</v>
      </c>
      <c r="I78" s="343">
        <f t="shared" si="12"/>
        <v>-245</v>
      </c>
      <c r="J78" s="343">
        <f t="shared" si="13"/>
        <v>-10887.8</v>
      </c>
      <c r="K78" s="344">
        <f t="shared" si="14"/>
        <v>-0.0108878</v>
      </c>
      <c r="L78" s="342">
        <v>390</v>
      </c>
      <c r="M78" s="343">
        <v>234</v>
      </c>
      <c r="N78" s="343">
        <f t="shared" si="15"/>
        <v>156</v>
      </c>
      <c r="O78" s="343">
        <f t="shared" si="16"/>
        <v>6932.639999999999</v>
      </c>
      <c r="P78" s="344">
        <f t="shared" si="17"/>
        <v>0.0069326399999999995</v>
      </c>
      <c r="Q78" s="509"/>
    </row>
    <row r="79" spans="1:17" ht="15.75" customHeight="1">
      <c r="A79" s="277"/>
      <c r="B79" s="304" t="s">
        <v>64</v>
      </c>
      <c r="C79" s="337"/>
      <c r="D79" s="352"/>
      <c r="E79" s="352"/>
      <c r="F79" s="337"/>
      <c r="G79" s="342"/>
      <c r="H79" s="343"/>
      <c r="I79" s="343"/>
      <c r="J79" s="343"/>
      <c r="K79" s="344"/>
      <c r="L79" s="342"/>
      <c r="M79" s="343"/>
      <c r="N79" s="343"/>
      <c r="O79" s="343"/>
      <c r="P79" s="344"/>
      <c r="Q79" s="469"/>
    </row>
    <row r="80" spans="1:17" ht="15.75" customHeight="1">
      <c r="A80" s="277">
        <v>53</v>
      </c>
      <c r="B80" s="496" t="s">
        <v>65</v>
      </c>
      <c r="C80" s="337">
        <v>4865091</v>
      </c>
      <c r="D80" s="497" t="s">
        <v>12</v>
      </c>
      <c r="E80" s="328" t="s">
        <v>347</v>
      </c>
      <c r="F80" s="337">
        <v>500</v>
      </c>
      <c r="G80" s="342">
        <v>5652</v>
      </c>
      <c r="H80" s="343">
        <v>5654</v>
      </c>
      <c r="I80" s="343">
        <f>G80-H80</f>
        <v>-2</v>
      </c>
      <c r="J80" s="343">
        <f>$F80*I80</f>
        <v>-1000</v>
      </c>
      <c r="K80" s="344">
        <f>J80/1000000</f>
        <v>-0.001</v>
      </c>
      <c r="L80" s="342">
        <v>34425</v>
      </c>
      <c r="M80" s="343">
        <v>34422</v>
      </c>
      <c r="N80" s="343">
        <f>L80-M80</f>
        <v>3</v>
      </c>
      <c r="O80" s="343">
        <f>$F80*N80</f>
        <v>1500</v>
      </c>
      <c r="P80" s="344">
        <f>O80/1000000</f>
        <v>0.0015</v>
      </c>
      <c r="Q80" s="506"/>
    </row>
    <row r="81" spans="1:17" ht="15.75" customHeight="1">
      <c r="A81" s="277">
        <v>54</v>
      </c>
      <c r="B81" s="496" t="s">
        <v>66</v>
      </c>
      <c r="C81" s="337">
        <v>4902579</v>
      </c>
      <c r="D81" s="497" t="s">
        <v>12</v>
      </c>
      <c r="E81" s="328" t="s">
        <v>347</v>
      </c>
      <c r="F81" s="337">
        <v>500</v>
      </c>
      <c r="G81" s="342">
        <v>999993</v>
      </c>
      <c r="H81" s="343">
        <v>999969</v>
      </c>
      <c r="I81" s="343">
        <f>G81-H81</f>
        <v>24</v>
      </c>
      <c r="J81" s="343">
        <f>$F81*I81</f>
        <v>12000</v>
      </c>
      <c r="K81" s="344">
        <f>J81/1000000</f>
        <v>0.012</v>
      </c>
      <c r="L81" s="342">
        <v>544</v>
      </c>
      <c r="M81" s="343">
        <v>542</v>
      </c>
      <c r="N81" s="343">
        <f>L81-M81</f>
        <v>2</v>
      </c>
      <c r="O81" s="343">
        <f>$F81*N81</f>
        <v>1000</v>
      </c>
      <c r="P81" s="344">
        <f>O81/1000000</f>
        <v>0.001</v>
      </c>
      <c r="Q81" s="469"/>
    </row>
    <row r="82" spans="1:17" ht="15.75" customHeight="1">
      <c r="A82" s="277">
        <v>55</v>
      </c>
      <c r="B82" s="496" t="s">
        <v>67</v>
      </c>
      <c r="C82" s="337">
        <v>4902585</v>
      </c>
      <c r="D82" s="497" t="s">
        <v>12</v>
      </c>
      <c r="E82" s="328" t="s">
        <v>347</v>
      </c>
      <c r="F82" s="521">
        <v>666.67</v>
      </c>
      <c r="G82" s="342">
        <v>203</v>
      </c>
      <c r="H82" s="343">
        <v>129</v>
      </c>
      <c r="I82" s="343">
        <f>G82-H82</f>
        <v>74</v>
      </c>
      <c r="J82" s="343">
        <f>$F82*I82</f>
        <v>49333.579999999994</v>
      </c>
      <c r="K82" s="344">
        <f>J82/1000000</f>
        <v>0.049333579999999995</v>
      </c>
      <c r="L82" s="342">
        <v>107</v>
      </c>
      <c r="M82" s="343">
        <v>107</v>
      </c>
      <c r="N82" s="343">
        <f>L82-M82</f>
        <v>0</v>
      </c>
      <c r="O82" s="343">
        <f>$F82*N82</f>
        <v>0</v>
      </c>
      <c r="P82" s="344">
        <f>O82/1000000</f>
        <v>0</v>
      </c>
      <c r="Q82" s="469"/>
    </row>
    <row r="83" spans="1:17" ht="15.75" customHeight="1">
      <c r="A83" s="277">
        <v>56</v>
      </c>
      <c r="B83" s="496" t="s">
        <v>68</v>
      </c>
      <c r="C83" s="337">
        <v>4865072</v>
      </c>
      <c r="D83" s="497" t="s">
        <v>12</v>
      </c>
      <c r="E83" s="328" t="s">
        <v>347</v>
      </c>
      <c r="F83" s="521">
        <v>666.6666666666666</v>
      </c>
      <c r="G83" s="342">
        <v>2821</v>
      </c>
      <c r="H83" s="343">
        <v>2677</v>
      </c>
      <c r="I83" s="343">
        <f>G83-H83</f>
        <v>144</v>
      </c>
      <c r="J83" s="343">
        <f>$F83*I83</f>
        <v>96000</v>
      </c>
      <c r="K83" s="344">
        <f>J83/1000000</f>
        <v>0.096</v>
      </c>
      <c r="L83" s="342">
        <v>1331</v>
      </c>
      <c r="M83" s="343">
        <v>1329</v>
      </c>
      <c r="N83" s="343">
        <f>L83-M83</f>
        <v>2</v>
      </c>
      <c r="O83" s="343">
        <f>$F83*N83</f>
        <v>1333.3333333333333</v>
      </c>
      <c r="P83" s="344">
        <f>O83/1000000</f>
        <v>0.0013333333333333333</v>
      </c>
      <c r="Q83" s="469"/>
    </row>
    <row r="84" spans="2:17" ht="15.75" customHeight="1">
      <c r="B84" s="304" t="s">
        <v>70</v>
      </c>
      <c r="C84" s="337"/>
      <c r="D84" s="352"/>
      <c r="E84" s="352"/>
      <c r="F84" s="337"/>
      <c r="G84" s="342"/>
      <c r="H84" s="343"/>
      <c r="I84" s="343"/>
      <c r="J84" s="343"/>
      <c r="K84" s="344"/>
      <c r="L84" s="342"/>
      <c r="M84" s="343"/>
      <c r="N84" s="343"/>
      <c r="O84" s="343"/>
      <c r="P84" s="344"/>
      <c r="Q84" s="469"/>
    </row>
    <row r="85" spans="1:17" ht="15.75" customHeight="1">
      <c r="A85" s="277">
        <v>57</v>
      </c>
      <c r="B85" s="496" t="s">
        <v>63</v>
      </c>
      <c r="C85" s="337">
        <v>4902568</v>
      </c>
      <c r="D85" s="497" t="s">
        <v>12</v>
      </c>
      <c r="E85" s="328" t="s">
        <v>347</v>
      </c>
      <c r="F85" s="337">
        <v>100</v>
      </c>
      <c r="G85" s="342">
        <v>998366</v>
      </c>
      <c r="H85" s="343">
        <v>998401</v>
      </c>
      <c r="I85" s="343">
        <f aca="true" t="shared" si="18" ref="I85:I90">G85-H85</f>
        <v>-35</v>
      </c>
      <c r="J85" s="343">
        <f aca="true" t="shared" si="19" ref="J85:J90">$F85*I85</f>
        <v>-3500</v>
      </c>
      <c r="K85" s="344">
        <f aca="true" t="shared" si="20" ref="K85:K90">J85/1000000</f>
        <v>-0.0035</v>
      </c>
      <c r="L85" s="342">
        <v>1116</v>
      </c>
      <c r="M85" s="343">
        <v>953</v>
      </c>
      <c r="N85" s="343">
        <f aca="true" t="shared" si="21" ref="N85:N90">L85-M85</f>
        <v>163</v>
      </c>
      <c r="O85" s="343">
        <f aca="true" t="shared" si="22" ref="O85:O90">$F85*N85</f>
        <v>16300</v>
      </c>
      <c r="P85" s="344">
        <f aca="true" t="shared" si="23" ref="P85:P90">O85/1000000</f>
        <v>0.0163</v>
      </c>
      <c r="Q85" s="481"/>
    </row>
    <row r="86" spans="1:17" ht="15.75" customHeight="1">
      <c r="A86" s="277">
        <v>58</v>
      </c>
      <c r="B86" s="496" t="s">
        <v>71</v>
      </c>
      <c r="C86" s="337">
        <v>4902549</v>
      </c>
      <c r="D86" s="497" t="s">
        <v>12</v>
      </c>
      <c r="E86" s="328" t="s">
        <v>347</v>
      </c>
      <c r="F86" s="337">
        <v>100</v>
      </c>
      <c r="G86" s="342">
        <v>999755</v>
      </c>
      <c r="H86" s="343">
        <v>999736</v>
      </c>
      <c r="I86" s="343">
        <f t="shared" si="18"/>
        <v>19</v>
      </c>
      <c r="J86" s="343">
        <f t="shared" si="19"/>
        <v>1900</v>
      </c>
      <c r="K86" s="344">
        <f t="shared" si="20"/>
        <v>0.0019</v>
      </c>
      <c r="L86" s="342">
        <v>1000005</v>
      </c>
      <c r="M86" s="343">
        <v>999921</v>
      </c>
      <c r="N86" s="343">
        <f t="shared" si="21"/>
        <v>84</v>
      </c>
      <c r="O86" s="343">
        <f t="shared" si="22"/>
        <v>8400</v>
      </c>
      <c r="P86" s="344">
        <f t="shared" si="23"/>
        <v>0.0084</v>
      </c>
      <c r="Q86" s="481"/>
    </row>
    <row r="87" spans="1:17" ht="15.75" customHeight="1">
      <c r="A87" s="277">
        <v>59</v>
      </c>
      <c r="B87" s="496" t="s">
        <v>84</v>
      </c>
      <c r="C87" s="337">
        <v>4902537</v>
      </c>
      <c r="D87" s="497" t="s">
        <v>12</v>
      </c>
      <c r="E87" s="328" t="s">
        <v>347</v>
      </c>
      <c r="F87" s="337">
        <v>100</v>
      </c>
      <c r="G87" s="342">
        <v>23956</v>
      </c>
      <c r="H87" s="343">
        <v>23972</v>
      </c>
      <c r="I87" s="343">
        <f t="shared" si="18"/>
        <v>-16</v>
      </c>
      <c r="J87" s="343">
        <f t="shared" si="19"/>
        <v>-1600</v>
      </c>
      <c r="K87" s="344">
        <f t="shared" si="20"/>
        <v>-0.0016</v>
      </c>
      <c r="L87" s="342">
        <v>57841</v>
      </c>
      <c r="M87" s="343">
        <v>57849</v>
      </c>
      <c r="N87" s="343">
        <f t="shared" si="21"/>
        <v>-8</v>
      </c>
      <c r="O87" s="343">
        <f t="shared" si="22"/>
        <v>-800</v>
      </c>
      <c r="P87" s="344">
        <f t="shared" si="23"/>
        <v>-0.0008</v>
      </c>
      <c r="Q87" s="469"/>
    </row>
    <row r="88" spans="1:17" ht="15.75" customHeight="1">
      <c r="A88" s="277">
        <v>60</v>
      </c>
      <c r="B88" s="496" t="s">
        <v>72</v>
      </c>
      <c r="C88" s="337">
        <v>4902578</v>
      </c>
      <c r="D88" s="497" t="s">
        <v>12</v>
      </c>
      <c r="E88" s="328" t="s">
        <v>347</v>
      </c>
      <c r="F88" s="337">
        <v>100</v>
      </c>
      <c r="G88" s="342">
        <v>0</v>
      </c>
      <c r="H88" s="343">
        <v>0</v>
      </c>
      <c r="I88" s="343">
        <f t="shared" si="18"/>
        <v>0</v>
      </c>
      <c r="J88" s="343">
        <f t="shared" si="19"/>
        <v>0</v>
      </c>
      <c r="K88" s="344">
        <f t="shared" si="20"/>
        <v>0</v>
      </c>
      <c r="L88" s="342">
        <v>0</v>
      </c>
      <c r="M88" s="343">
        <v>0</v>
      </c>
      <c r="N88" s="343">
        <f t="shared" si="21"/>
        <v>0</v>
      </c>
      <c r="O88" s="343">
        <f t="shared" si="22"/>
        <v>0</v>
      </c>
      <c r="P88" s="344">
        <f t="shared" si="23"/>
        <v>0</v>
      </c>
      <c r="Q88" s="506"/>
    </row>
    <row r="89" spans="1:17" ht="15.75" customHeight="1">
      <c r="A89" s="278">
        <v>61</v>
      </c>
      <c r="B89" s="496" t="s">
        <v>73</v>
      </c>
      <c r="C89" s="337">
        <v>4902538</v>
      </c>
      <c r="D89" s="497" t="s">
        <v>12</v>
      </c>
      <c r="E89" s="328" t="s">
        <v>347</v>
      </c>
      <c r="F89" s="337">
        <v>100</v>
      </c>
      <c r="G89" s="342">
        <v>999762</v>
      </c>
      <c r="H89" s="343">
        <v>999762</v>
      </c>
      <c r="I89" s="343">
        <f t="shared" si="18"/>
        <v>0</v>
      </c>
      <c r="J89" s="343">
        <f t="shared" si="19"/>
        <v>0</v>
      </c>
      <c r="K89" s="344">
        <f t="shared" si="20"/>
        <v>0</v>
      </c>
      <c r="L89" s="342">
        <v>999987</v>
      </c>
      <c r="M89" s="343">
        <v>999987</v>
      </c>
      <c r="N89" s="343">
        <f t="shared" si="21"/>
        <v>0</v>
      </c>
      <c r="O89" s="343">
        <f t="shared" si="22"/>
        <v>0</v>
      </c>
      <c r="P89" s="344">
        <f t="shared" si="23"/>
        <v>0</v>
      </c>
      <c r="Q89" s="469"/>
    </row>
    <row r="90" spans="1:17" ht="15.75" customHeight="1">
      <c r="A90" s="277">
        <v>62</v>
      </c>
      <c r="B90" s="496" t="s">
        <v>59</v>
      </c>
      <c r="C90" s="337">
        <v>4902527</v>
      </c>
      <c r="D90" s="497" t="s">
        <v>12</v>
      </c>
      <c r="E90" s="328" t="s">
        <v>347</v>
      </c>
      <c r="F90" s="337">
        <v>100</v>
      </c>
      <c r="G90" s="342">
        <v>0</v>
      </c>
      <c r="H90" s="343">
        <v>0</v>
      </c>
      <c r="I90" s="343">
        <f t="shared" si="18"/>
        <v>0</v>
      </c>
      <c r="J90" s="343">
        <f t="shared" si="19"/>
        <v>0</v>
      </c>
      <c r="K90" s="344">
        <f t="shared" si="20"/>
        <v>0</v>
      </c>
      <c r="L90" s="342">
        <v>0</v>
      </c>
      <c r="M90" s="343">
        <v>0</v>
      </c>
      <c r="N90" s="343">
        <f t="shared" si="21"/>
        <v>0</v>
      </c>
      <c r="O90" s="343">
        <f t="shared" si="22"/>
        <v>0</v>
      </c>
      <c r="P90" s="344">
        <f t="shared" si="23"/>
        <v>0</v>
      </c>
      <c r="Q90" s="469"/>
    </row>
    <row r="91" spans="2:17" ht="15.75" customHeight="1">
      <c r="B91" s="304" t="s">
        <v>74</v>
      </c>
      <c r="C91" s="337"/>
      <c r="D91" s="352"/>
      <c r="E91" s="352"/>
      <c r="F91" s="337"/>
      <c r="G91" s="342"/>
      <c r="H91" s="343"/>
      <c r="I91" s="343"/>
      <c r="J91" s="343"/>
      <c r="K91" s="344"/>
      <c r="L91" s="342"/>
      <c r="M91" s="343"/>
      <c r="N91" s="343"/>
      <c r="O91" s="343"/>
      <c r="P91" s="344"/>
      <c r="Q91" s="469"/>
    </row>
    <row r="92" spans="1:17" ht="15.75" customHeight="1">
      <c r="A92" s="277">
        <v>63</v>
      </c>
      <c r="B92" s="496" t="s">
        <v>75</v>
      </c>
      <c r="C92" s="337">
        <v>4902540</v>
      </c>
      <c r="D92" s="497" t="s">
        <v>12</v>
      </c>
      <c r="E92" s="328" t="s">
        <v>347</v>
      </c>
      <c r="F92" s="337">
        <v>100</v>
      </c>
      <c r="G92" s="342">
        <v>1983</v>
      </c>
      <c r="H92" s="343">
        <v>1926</v>
      </c>
      <c r="I92" s="343">
        <f>G92-H92</f>
        <v>57</v>
      </c>
      <c r="J92" s="343">
        <f>$F92*I92</f>
        <v>5700</v>
      </c>
      <c r="K92" s="344">
        <f>J92/1000000</f>
        <v>0.0057</v>
      </c>
      <c r="L92" s="342">
        <v>6401</v>
      </c>
      <c r="M92" s="343">
        <v>6143</v>
      </c>
      <c r="N92" s="343">
        <f>L92-M92</f>
        <v>258</v>
      </c>
      <c r="O92" s="343">
        <f>$F92*N92</f>
        <v>25800</v>
      </c>
      <c r="P92" s="344">
        <f>O92/1000000</f>
        <v>0.0258</v>
      </c>
      <c r="Q92" s="481"/>
    </row>
    <row r="93" spans="1:17" ht="15.75" customHeight="1">
      <c r="A93" s="471">
        <v>64</v>
      </c>
      <c r="B93" s="496" t="s">
        <v>76</v>
      </c>
      <c r="C93" s="337">
        <v>4902542</v>
      </c>
      <c r="D93" s="497" t="s">
        <v>12</v>
      </c>
      <c r="E93" s="328" t="s">
        <v>347</v>
      </c>
      <c r="F93" s="337">
        <v>100</v>
      </c>
      <c r="G93" s="342">
        <v>28256</v>
      </c>
      <c r="H93" s="343">
        <v>28012</v>
      </c>
      <c r="I93" s="343">
        <f>G93-H93</f>
        <v>244</v>
      </c>
      <c r="J93" s="343">
        <f>$F93*I93</f>
        <v>24400</v>
      </c>
      <c r="K93" s="344">
        <f>J93/1000000</f>
        <v>0.0244</v>
      </c>
      <c r="L93" s="342">
        <v>67790</v>
      </c>
      <c r="M93" s="343">
        <v>67770</v>
      </c>
      <c r="N93" s="343">
        <f>L93-M93</f>
        <v>20</v>
      </c>
      <c r="O93" s="343">
        <f>$F93*N93</f>
        <v>2000</v>
      </c>
      <c r="P93" s="344">
        <f>O93/1000000</f>
        <v>0.002</v>
      </c>
      <c r="Q93" s="469"/>
    </row>
    <row r="94" spans="1:17" ht="15.75" customHeight="1">
      <c r="A94" s="277">
        <v>65</v>
      </c>
      <c r="B94" s="496" t="s">
        <v>77</v>
      </c>
      <c r="C94" s="337">
        <v>4902536</v>
      </c>
      <c r="D94" s="497" t="s">
        <v>12</v>
      </c>
      <c r="E94" s="328" t="s">
        <v>347</v>
      </c>
      <c r="F94" s="337">
        <v>100</v>
      </c>
      <c r="G94" s="342">
        <v>7089</v>
      </c>
      <c r="H94" s="343">
        <v>6412</v>
      </c>
      <c r="I94" s="343">
        <f>G94-H94</f>
        <v>677</v>
      </c>
      <c r="J94" s="343">
        <f>$F94*I94</f>
        <v>67700</v>
      </c>
      <c r="K94" s="344">
        <f>J94/1000000</f>
        <v>0.0677</v>
      </c>
      <c r="L94" s="342">
        <v>2296</v>
      </c>
      <c r="M94" s="343">
        <v>2255</v>
      </c>
      <c r="N94" s="343">
        <f>L94-M94</f>
        <v>41</v>
      </c>
      <c r="O94" s="343">
        <f>$F94*N94</f>
        <v>4100</v>
      </c>
      <c r="P94" s="344">
        <f>O94/1000000</f>
        <v>0.0041</v>
      </c>
      <c r="Q94" s="481"/>
    </row>
    <row r="95" spans="1:17" ht="15.75" customHeight="1">
      <c r="A95" s="471"/>
      <c r="B95" s="304" t="s">
        <v>32</v>
      </c>
      <c r="C95" s="337"/>
      <c r="D95" s="352"/>
      <c r="E95" s="352"/>
      <c r="F95" s="337"/>
      <c r="G95" s="342"/>
      <c r="H95" s="343"/>
      <c r="I95" s="343"/>
      <c r="J95" s="343"/>
      <c r="K95" s="344"/>
      <c r="L95" s="342"/>
      <c r="M95" s="343"/>
      <c r="N95" s="343"/>
      <c r="O95" s="343"/>
      <c r="P95" s="344"/>
      <c r="Q95" s="469"/>
    </row>
    <row r="96" spans="1:17" ht="15.75" customHeight="1">
      <c r="A96" s="471">
        <v>66</v>
      </c>
      <c r="B96" s="496" t="s">
        <v>69</v>
      </c>
      <c r="C96" s="337">
        <v>4864807</v>
      </c>
      <c r="D96" s="497" t="s">
        <v>12</v>
      </c>
      <c r="E96" s="328" t="s">
        <v>347</v>
      </c>
      <c r="F96" s="337">
        <v>100</v>
      </c>
      <c r="G96" s="342">
        <v>195852</v>
      </c>
      <c r="H96" s="343">
        <v>193644</v>
      </c>
      <c r="I96" s="343">
        <f>G96-H96</f>
        <v>2208</v>
      </c>
      <c r="J96" s="343">
        <f>$F96*I96</f>
        <v>220800</v>
      </c>
      <c r="K96" s="344">
        <f>J96/1000000</f>
        <v>0.2208</v>
      </c>
      <c r="L96" s="342">
        <v>19852</v>
      </c>
      <c r="M96" s="343">
        <v>19830</v>
      </c>
      <c r="N96" s="343">
        <f>L96-M96</f>
        <v>22</v>
      </c>
      <c r="O96" s="343">
        <f>$F96*N96</f>
        <v>2200</v>
      </c>
      <c r="P96" s="344">
        <f>O96/1000000</f>
        <v>0.0022</v>
      </c>
      <c r="Q96" s="469"/>
    </row>
    <row r="97" spans="1:17" ht="15.75" customHeight="1">
      <c r="A97" s="472">
        <v>67</v>
      </c>
      <c r="B97" s="496" t="s">
        <v>243</v>
      </c>
      <c r="C97" s="337">
        <v>4865086</v>
      </c>
      <c r="D97" s="497" t="s">
        <v>12</v>
      </c>
      <c r="E97" s="328" t="s">
        <v>347</v>
      </c>
      <c r="F97" s="337">
        <v>100</v>
      </c>
      <c r="G97" s="342">
        <v>24537</v>
      </c>
      <c r="H97" s="343">
        <v>24477</v>
      </c>
      <c r="I97" s="343">
        <f>G97-H97</f>
        <v>60</v>
      </c>
      <c r="J97" s="343">
        <f>$F97*I97</f>
        <v>6000</v>
      </c>
      <c r="K97" s="344">
        <f>J97/1000000</f>
        <v>0.006</v>
      </c>
      <c r="L97" s="342">
        <v>51014</v>
      </c>
      <c r="M97" s="343">
        <v>50872</v>
      </c>
      <c r="N97" s="343">
        <f>L97-M97</f>
        <v>142</v>
      </c>
      <c r="O97" s="343">
        <f>$F97*N97</f>
        <v>14200</v>
      </c>
      <c r="P97" s="344">
        <f>O97/1000000</f>
        <v>0.0142</v>
      </c>
      <c r="Q97" s="469"/>
    </row>
    <row r="98" spans="1:17" ht="15.75" customHeight="1">
      <c r="A98" s="472">
        <v>68</v>
      </c>
      <c r="B98" s="496" t="s">
        <v>82</v>
      </c>
      <c r="C98" s="337">
        <v>4902528</v>
      </c>
      <c r="D98" s="497" t="s">
        <v>12</v>
      </c>
      <c r="E98" s="328" t="s">
        <v>347</v>
      </c>
      <c r="F98" s="337">
        <v>-300</v>
      </c>
      <c r="G98" s="342">
        <v>15</v>
      </c>
      <c r="H98" s="343">
        <v>15</v>
      </c>
      <c r="I98" s="343">
        <f>G98-H98</f>
        <v>0</v>
      </c>
      <c r="J98" s="343">
        <f>$F98*I98</f>
        <v>0</v>
      </c>
      <c r="K98" s="344">
        <f>J98/1000000</f>
        <v>0</v>
      </c>
      <c r="L98" s="342">
        <v>462</v>
      </c>
      <c r="M98" s="343">
        <v>462</v>
      </c>
      <c r="N98" s="343">
        <f>L98-M98</f>
        <v>0</v>
      </c>
      <c r="O98" s="343">
        <f>$F98*N98</f>
        <v>0</v>
      </c>
      <c r="P98" s="344">
        <f>O98/1000000</f>
        <v>0</v>
      </c>
      <c r="Q98" s="481"/>
    </row>
    <row r="99" spans="2:17" ht="15.75" customHeight="1">
      <c r="B99" s="347" t="s">
        <v>78</v>
      </c>
      <c r="C99" s="336"/>
      <c r="D99" s="349"/>
      <c r="E99" s="349"/>
      <c r="F99" s="336"/>
      <c r="G99" s="342"/>
      <c r="H99" s="343"/>
      <c r="I99" s="343"/>
      <c r="J99" s="343"/>
      <c r="K99" s="344"/>
      <c r="L99" s="342"/>
      <c r="M99" s="343"/>
      <c r="N99" s="343"/>
      <c r="O99" s="343"/>
      <c r="P99" s="344"/>
      <c r="Q99" s="469"/>
    </row>
    <row r="100" spans="1:17" ht="16.5">
      <c r="A100" s="472">
        <v>69</v>
      </c>
      <c r="B100" s="542" t="s">
        <v>79</v>
      </c>
      <c r="C100" s="336">
        <v>4902577</v>
      </c>
      <c r="D100" s="349" t="s">
        <v>12</v>
      </c>
      <c r="E100" s="328" t="s">
        <v>347</v>
      </c>
      <c r="F100" s="336">
        <v>-400</v>
      </c>
      <c r="G100" s="342">
        <v>995610</v>
      </c>
      <c r="H100" s="343">
        <v>995610</v>
      </c>
      <c r="I100" s="343">
        <f>G100-H100</f>
        <v>0</v>
      </c>
      <c r="J100" s="343">
        <f>$F100*I100</f>
        <v>0</v>
      </c>
      <c r="K100" s="344">
        <f>J100/1000000</f>
        <v>0</v>
      </c>
      <c r="L100" s="342">
        <v>69</v>
      </c>
      <c r="M100" s="343">
        <v>67</v>
      </c>
      <c r="N100" s="343">
        <f>L100-M100</f>
        <v>2</v>
      </c>
      <c r="O100" s="343">
        <f>$F100*N100</f>
        <v>-800</v>
      </c>
      <c r="P100" s="344">
        <f>O100/1000000</f>
        <v>-0.0008</v>
      </c>
      <c r="Q100" s="543"/>
    </row>
    <row r="101" spans="1:17" ht="16.5">
      <c r="A101" s="472">
        <v>70</v>
      </c>
      <c r="B101" s="542" t="s">
        <v>80</v>
      </c>
      <c r="C101" s="336">
        <v>4902525</v>
      </c>
      <c r="D101" s="349" t="s">
        <v>12</v>
      </c>
      <c r="E101" s="328" t="s">
        <v>347</v>
      </c>
      <c r="F101" s="336">
        <v>400</v>
      </c>
      <c r="G101" s="342">
        <v>999919</v>
      </c>
      <c r="H101" s="343">
        <v>999919</v>
      </c>
      <c r="I101" s="343">
        <f>G101-H101</f>
        <v>0</v>
      </c>
      <c r="J101" s="343">
        <f>$F101*I101</f>
        <v>0</v>
      </c>
      <c r="K101" s="344">
        <f>J101/1000000</f>
        <v>0</v>
      </c>
      <c r="L101" s="342">
        <v>9</v>
      </c>
      <c r="M101" s="343">
        <v>3</v>
      </c>
      <c r="N101" s="343">
        <f>L101-M101</f>
        <v>6</v>
      </c>
      <c r="O101" s="343">
        <f>$F101*N101</f>
        <v>2400</v>
      </c>
      <c r="P101" s="344">
        <f>O101/1000000</f>
        <v>0.0024</v>
      </c>
      <c r="Q101" s="481"/>
    </row>
    <row r="102" spans="2:17" ht="16.5">
      <c r="B102" s="304" t="s">
        <v>386</v>
      </c>
      <c r="C102" s="336"/>
      <c r="D102" s="349"/>
      <c r="E102" s="328"/>
      <c r="F102" s="336"/>
      <c r="G102" s="342"/>
      <c r="H102" s="343"/>
      <c r="I102" s="343"/>
      <c r="J102" s="343"/>
      <c r="K102" s="344"/>
      <c r="L102" s="342"/>
      <c r="M102" s="343"/>
      <c r="N102" s="343"/>
      <c r="O102" s="343"/>
      <c r="P102" s="344"/>
      <c r="Q102" s="469"/>
    </row>
    <row r="103" spans="1:17" ht="18">
      <c r="A103" s="472">
        <v>71</v>
      </c>
      <c r="B103" s="496" t="s">
        <v>392</v>
      </c>
      <c r="C103" s="313">
        <v>5128444</v>
      </c>
      <c r="D103" s="128" t="s">
        <v>12</v>
      </c>
      <c r="E103" s="96" t="s">
        <v>347</v>
      </c>
      <c r="F103" s="417">
        <v>800</v>
      </c>
      <c r="G103" s="342">
        <v>972849</v>
      </c>
      <c r="H103" s="343">
        <v>972919</v>
      </c>
      <c r="I103" s="323">
        <f>G103-H103</f>
        <v>-70</v>
      </c>
      <c r="J103" s="323">
        <f>$F103*I103</f>
        <v>-56000</v>
      </c>
      <c r="K103" s="323">
        <f>J103/1000000</f>
        <v>-0.056</v>
      </c>
      <c r="L103" s="342">
        <v>996608</v>
      </c>
      <c r="M103" s="343">
        <v>996609</v>
      </c>
      <c r="N103" s="323">
        <f>L103-M103</f>
        <v>-1</v>
      </c>
      <c r="O103" s="323">
        <f>$F103*N103</f>
        <v>-800</v>
      </c>
      <c r="P103" s="323">
        <f>O103/1000000</f>
        <v>-0.0008</v>
      </c>
      <c r="Q103" s="469"/>
    </row>
    <row r="104" spans="1:17" ht="18">
      <c r="A104" s="472">
        <v>72</v>
      </c>
      <c r="B104" s="496" t="s">
        <v>402</v>
      </c>
      <c r="C104" s="313">
        <v>4864950</v>
      </c>
      <c r="D104" s="128" t="s">
        <v>12</v>
      </c>
      <c r="E104" s="96" t="s">
        <v>347</v>
      </c>
      <c r="F104" s="417">
        <v>2000</v>
      </c>
      <c r="G104" s="342">
        <v>2073</v>
      </c>
      <c r="H104" s="343">
        <v>2076</v>
      </c>
      <c r="I104" s="323">
        <f>G104-H104</f>
        <v>-3</v>
      </c>
      <c r="J104" s="323">
        <f>$F104*I104</f>
        <v>-6000</v>
      </c>
      <c r="K104" s="323">
        <f>J104/1000000</f>
        <v>-0.006</v>
      </c>
      <c r="L104" s="342">
        <v>1097</v>
      </c>
      <c r="M104" s="343">
        <v>1098</v>
      </c>
      <c r="N104" s="323">
        <f>L104-M104</f>
        <v>-1</v>
      </c>
      <c r="O104" s="323">
        <f>$F104*N104</f>
        <v>-2000</v>
      </c>
      <c r="P104" s="323">
        <f>O104/1000000</f>
        <v>-0.002</v>
      </c>
      <c r="Q104" s="469"/>
    </row>
    <row r="105" spans="2:17" ht="18">
      <c r="B105" s="304" t="s">
        <v>417</v>
      </c>
      <c r="C105" s="313"/>
      <c r="D105" s="128"/>
      <c r="E105" s="96"/>
      <c r="F105" s="336"/>
      <c r="G105" s="342"/>
      <c r="H105" s="343"/>
      <c r="I105" s="323"/>
      <c r="J105" s="323"/>
      <c r="K105" s="323"/>
      <c r="L105" s="342"/>
      <c r="M105" s="343"/>
      <c r="N105" s="323"/>
      <c r="O105" s="323"/>
      <c r="P105" s="323"/>
      <c r="Q105" s="342"/>
    </row>
    <row r="106" spans="1:17" ht="18">
      <c r="A106" s="472">
        <v>73</v>
      </c>
      <c r="B106" s="496" t="s">
        <v>418</v>
      </c>
      <c r="C106" s="313">
        <v>5269776</v>
      </c>
      <c r="D106" s="128" t="s">
        <v>12</v>
      </c>
      <c r="E106" s="96" t="s">
        <v>347</v>
      </c>
      <c r="F106" s="417">
        <v>1000</v>
      </c>
      <c r="G106" s="342">
        <v>0</v>
      </c>
      <c r="H106" s="343">
        <v>0</v>
      </c>
      <c r="I106" s="343">
        <f>G106-H106</f>
        <v>0</v>
      </c>
      <c r="J106" s="343">
        <f>$F106*I106</f>
        <v>0</v>
      </c>
      <c r="K106" s="344">
        <f>J106/1000000</f>
        <v>0</v>
      </c>
      <c r="L106" s="342">
        <v>0</v>
      </c>
      <c r="M106" s="343">
        <v>0</v>
      </c>
      <c r="N106" s="343">
        <f>L106-M106</f>
        <v>0</v>
      </c>
      <c r="O106" s="343">
        <f>$F106*N106</f>
        <v>0</v>
      </c>
      <c r="P106" s="344">
        <f>O106/1000000</f>
        <v>0</v>
      </c>
      <c r="Q106" s="342"/>
    </row>
    <row r="107" spans="1:17" ht="18.75" thickBot="1">
      <c r="A107" s="367">
        <v>74</v>
      </c>
      <c r="B107" s="493" t="s">
        <v>419</v>
      </c>
      <c r="C107" s="316">
        <v>4864811</v>
      </c>
      <c r="D107" s="261" t="s">
        <v>12</v>
      </c>
      <c r="E107" s="262" t="s">
        <v>347</v>
      </c>
      <c r="F107" s="491">
        <v>100</v>
      </c>
      <c r="G107" s="467">
        <v>999739</v>
      </c>
      <c r="H107" s="468">
        <v>999739</v>
      </c>
      <c r="I107" s="327">
        <f>G107-H107</f>
        <v>0</v>
      </c>
      <c r="J107" s="327">
        <f>$F107*I107</f>
        <v>0</v>
      </c>
      <c r="K107" s="327">
        <f>J107/1000000</f>
        <v>0</v>
      </c>
      <c r="L107" s="467">
        <v>999865</v>
      </c>
      <c r="M107" s="468">
        <v>999872</v>
      </c>
      <c r="N107" s="327">
        <f>L107-M107</f>
        <v>-7</v>
      </c>
      <c r="O107" s="327">
        <f>$F107*N107</f>
        <v>-700</v>
      </c>
      <c r="P107" s="327">
        <f>O107/1000000</f>
        <v>-0.0007</v>
      </c>
      <c r="Q107" s="492"/>
    </row>
    <row r="108" spans="2:16" ht="13.5" thickTop="1">
      <c r="B108" s="16"/>
      <c r="G108" s="600"/>
      <c r="H108" s="600"/>
      <c r="I108" s="600"/>
      <c r="J108" s="600"/>
      <c r="K108" s="600"/>
      <c r="L108" s="600"/>
      <c r="M108" s="600"/>
      <c r="N108" s="600"/>
      <c r="O108" s="600"/>
      <c r="P108" s="600"/>
    </row>
    <row r="109" spans="2:16" ht="18">
      <c r="B109" s="157" t="s">
        <v>242</v>
      </c>
      <c r="G109" s="600"/>
      <c r="H109" s="600"/>
      <c r="I109" s="600"/>
      <c r="J109" s="600"/>
      <c r="K109" s="434">
        <f>SUM(K7:K107)</f>
        <v>-7.960881460000001</v>
      </c>
      <c r="L109" s="600"/>
      <c r="M109" s="600"/>
      <c r="N109" s="600"/>
      <c r="O109" s="600"/>
      <c r="P109" s="601">
        <f>SUM(P7:P107)</f>
        <v>1.9766329133333331</v>
      </c>
    </row>
    <row r="110" spans="2:16" ht="12.75">
      <c r="B110" s="16"/>
      <c r="G110" s="600"/>
      <c r="H110" s="600"/>
      <c r="I110" s="600"/>
      <c r="J110" s="600"/>
      <c r="K110" s="600"/>
      <c r="L110" s="600"/>
      <c r="M110" s="600"/>
      <c r="N110" s="600"/>
      <c r="O110" s="600"/>
      <c r="P110" s="600"/>
    </row>
    <row r="111" spans="2:16" ht="12.75">
      <c r="B111" s="16"/>
      <c r="G111" s="600"/>
      <c r="H111" s="600"/>
      <c r="I111" s="600"/>
      <c r="J111" s="600"/>
      <c r="K111" s="600"/>
      <c r="L111" s="600"/>
      <c r="M111" s="600"/>
      <c r="N111" s="600"/>
      <c r="O111" s="600"/>
      <c r="P111" s="600"/>
    </row>
    <row r="112" spans="2:16" ht="12.75">
      <c r="B112" s="16"/>
      <c r="G112" s="600"/>
      <c r="H112" s="600"/>
      <c r="I112" s="600"/>
      <c r="J112" s="600"/>
      <c r="K112" s="600"/>
      <c r="L112" s="600"/>
      <c r="M112" s="600"/>
      <c r="N112" s="600"/>
      <c r="O112" s="600"/>
      <c r="P112" s="600"/>
    </row>
    <row r="113" spans="2:16" ht="12.75">
      <c r="B113" s="16"/>
      <c r="G113" s="600"/>
      <c r="H113" s="600"/>
      <c r="I113" s="600"/>
      <c r="J113" s="600"/>
      <c r="K113" s="600"/>
      <c r="L113" s="600"/>
      <c r="M113" s="600"/>
      <c r="N113" s="600"/>
      <c r="O113" s="600"/>
      <c r="P113" s="600"/>
    </row>
    <row r="114" spans="2:16" ht="12.75">
      <c r="B114" s="16"/>
      <c r="G114" s="600"/>
      <c r="H114" s="600"/>
      <c r="I114" s="600"/>
      <c r="J114" s="600"/>
      <c r="K114" s="600"/>
      <c r="L114" s="600"/>
      <c r="M114" s="600"/>
      <c r="N114" s="600"/>
      <c r="O114" s="600"/>
      <c r="P114" s="600"/>
    </row>
    <row r="115" spans="1:16" ht="15.75">
      <c r="A115" s="15"/>
      <c r="G115" s="600"/>
      <c r="H115" s="600"/>
      <c r="I115" s="600"/>
      <c r="J115" s="600"/>
      <c r="K115" s="600"/>
      <c r="L115" s="600"/>
      <c r="M115" s="600"/>
      <c r="N115" s="600"/>
      <c r="O115" s="600"/>
      <c r="P115" s="600"/>
    </row>
    <row r="116" spans="1:17" ht="24" thickBot="1">
      <c r="A116" s="188" t="s">
        <v>241</v>
      </c>
      <c r="G116" s="515"/>
      <c r="H116" s="515"/>
      <c r="I116" s="82" t="s">
        <v>398</v>
      </c>
      <c r="J116" s="515"/>
      <c r="K116" s="515"/>
      <c r="L116" s="515"/>
      <c r="M116" s="515"/>
      <c r="N116" s="82" t="s">
        <v>399</v>
      </c>
      <c r="O116" s="515"/>
      <c r="P116" s="515"/>
      <c r="Q116" s="602" t="str">
        <f>Q1</f>
        <v>OCTOBER-2016</v>
      </c>
    </row>
    <row r="117" spans="1:17" ht="39.75" thickBot="1" thickTop="1">
      <c r="A117" s="591" t="s">
        <v>8</v>
      </c>
      <c r="B117" s="559" t="s">
        <v>9</v>
      </c>
      <c r="C117" s="560" t="s">
        <v>1</v>
      </c>
      <c r="D117" s="560" t="s">
        <v>2</v>
      </c>
      <c r="E117" s="560" t="s">
        <v>3</v>
      </c>
      <c r="F117" s="560" t="s">
        <v>10</v>
      </c>
      <c r="G117" s="558" t="str">
        <f>G5</f>
        <v>FINAL READING 01/11/2016</v>
      </c>
      <c r="H117" s="560" t="str">
        <f>H5</f>
        <v>INTIAL READING 01/10/2016</v>
      </c>
      <c r="I117" s="560" t="s">
        <v>4</v>
      </c>
      <c r="J117" s="560" t="s">
        <v>5</v>
      </c>
      <c r="K117" s="592" t="s">
        <v>6</v>
      </c>
      <c r="L117" s="558" t="str">
        <f>G5</f>
        <v>FINAL READING 01/11/2016</v>
      </c>
      <c r="M117" s="560" t="str">
        <f>H5</f>
        <v>INTIAL READING 01/10/2016</v>
      </c>
      <c r="N117" s="560" t="s">
        <v>4</v>
      </c>
      <c r="O117" s="560" t="s">
        <v>5</v>
      </c>
      <c r="P117" s="592" t="s">
        <v>6</v>
      </c>
      <c r="Q117" s="592" t="s">
        <v>310</v>
      </c>
    </row>
    <row r="118" spans="1:16" ht="8.25" customHeight="1" thickBot="1" thickTop="1">
      <c r="A118" s="13"/>
      <c r="B118" s="11"/>
      <c r="C118" s="10"/>
      <c r="D118" s="10"/>
      <c r="E118" s="10"/>
      <c r="F118" s="10"/>
      <c r="G118" s="600"/>
      <c r="H118" s="600"/>
      <c r="I118" s="600"/>
      <c r="J118" s="600"/>
      <c r="K118" s="600"/>
      <c r="L118" s="600"/>
      <c r="M118" s="600"/>
      <c r="N118" s="600"/>
      <c r="O118" s="600"/>
      <c r="P118" s="600"/>
    </row>
    <row r="119" spans="1:17" ht="15.75" customHeight="1" thickTop="1">
      <c r="A119" s="338"/>
      <c r="B119" s="339" t="s">
        <v>27</v>
      </c>
      <c r="C119" s="326"/>
      <c r="D119" s="320"/>
      <c r="E119" s="320"/>
      <c r="F119" s="320"/>
      <c r="G119" s="603"/>
      <c r="H119" s="604"/>
      <c r="I119" s="604"/>
      <c r="J119" s="604"/>
      <c r="K119" s="605"/>
      <c r="L119" s="603"/>
      <c r="M119" s="604"/>
      <c r="N119" s="604"/>
      <c r="O119" s="604"/>
      <c r="P119" s="605"/>
      <c r="Q119" s="599"/>
    </row>
    <row r="120" spans="1:17" ht="15.75" customHeight="1">
      <c r="A120" s="325">
        <v>1</v>
      </c>
      <c r="B120" s="346" t="s">
        <v>81</v>
      </c>
      <c r="C120" s="336">
        <v>5295192</v>
      </c>
      <c r="D120" s="328" t="s">
        <v>12</v>
      </c>
      <c r="E120" s="328" t="s">
        <v>347</v>
      </c>
      <c r="F120" s="336">
        <v>-100</v>
      </c>
      <c r="G120" s="342">
        <v>3549</v>
      </c>
      <c r="H120" s="343">
        <v>2495</v>
      </c>
      <c r="I120" s="343">
        <f>G120-H120</f>
        <v>1054</v>
      </c>
      <c r="J120" s="343">
        <f>$F120*I120</f>
        <v>-105400</v>
      </c>
      <c r="K120" s="344">
        <f>J120/1000000</f>
        <v>-0.1054</v>
      </c>
      <c r="L120" s="342">
        <v>5585</v>
      </c>
      <c r="M120" s="343">
        <v>569</v>
      </c>
      <c r="N120" s="343">
        <f>L120-M120</f>
        <v>5016</v>
      </c>
      <c r="O120" s="343">
        <f>$F120*N120</f>
        <v>-501600</v>
      </c>
      <c r="P120" s="344">
        <f>O120/1000000</f>
        <v>-0.5016</v>
      </c>
      <c r="Q120" s="469"/>
    </row>
    <row r="121" spans="1:17" ht="15.75" customHeight="1">
      <c r="A121" s="325"/>
      <c r="B121" s="346"/>
      <c r="C121" s="336"/>
      <c r="D121" s="328"/>
      <c r="E121" s="328"/>
      <c r="F121" s="336">
        <v>-100</v>
      </c>
      <c r="G121" s="342">
        <v>2495</v>
      </c>
      <c r="H121" s="343">
        <v>2256</v>
      </c>
      <c r="I121" s="343">
        <f>G121-H121</f>
        <v>239</v>
      </c>
      <c r="J121" s="343">
        <f>$F121*I121</f>
        <v>-23900</v>
      </c>
      <c r="K121" s="344">
        <f>J121/1000000</f>
        <v>-0.0239</v>
      </c>
      <c r="L121" s="342">
        <v>569</v>
      </c>
      <c r="M121" s="343">
        <v>344</v>
      </c>
      <c r="N121" s="343">
        <f>L121-M121</f>
        <v>225</v>
      </c>
      <c r="O121" s="343">
        <f>$F121*N121</f>
        <v>-22500</v>
      </c>
      <c r="P121" s="344">
        <f>O121/1000000</f>
        <v>-0.0225</v>
      </c>
      <c r="Q121" s="509" t="s">
        <v>462</v>
      </c>
    </row>
    <row r="122" spans="1:17" ht="16.5">
      <c r="A122" s="325"/>
      <c r="B122" s="347" t="s">
        <v>39</v>
      </c>
      <c r="C122" s="336"/>
      <c r="D122" s="350"/>
      <c r="E122" s="350"/>
      <c r="F122" s="336"/>
      <c r="G122" s="342"/>
      <c r="H122" s="343"/>
      <c r="I122" s="343"/>
      <c r="J122" s="343"/>
      <c r="K122" s="344"/>
      <c r="L122" s="342"/>
      <c r="M122" s="343"/>
      <c r="N122" s="343"/>
      <c r="O122" s="343"/>
      <c r="P122" s="344"/>
      <c r="Q122" s="469"/>
    </row>
    <row r="123" spans="1:17" ht="16.5">
      <c r="A123" s="325">
        <v>2</v>
      </c>
      <c r="B123" s="346" t="s">
        <v>40</v>
      </c>
      <c r="C123" s="336">
        <v>4864959</v>
      </c>
      <c r="D123" s="349" t="s">
        <v>12</v>
      </c>
      <c r="E123" s="328" t="s">
        <v>347</v>
      </c>
      <c r="F123" s="336">
        <v>-1000</v>
      </c>
      <c r="G123" s="342">
        <v>14929</v>
      </c>
      <c r="H123" s="343">
        <v>14933</v>
      </c>
      <c r="I123" s="343">
        <f>G123-H123</f>
        <v>-4</v>
      </c>
      <c r="J123" s="343">
        <f aca="true" t="shared" si="24" ref="J123:J130">$F123*I123</f>
        <v>4000</v>
      </c>
      <c r="K123" s="344">
        <f aca="true" t="shared" si="25" ref="K123:K130">J123/1000000</f>
        <v>0.004</v>
      </c>
      <c r="L123" s="342">
        <v>7132</v>
      </c>
      <c r="M123" s="343">
        <v>7098</v>
      </c>
      <c r="N123" s="343">
        <f>L123-M123</f>
        <v>34</v>
      </c>
      <c r="O123" s="343">
        <f aca="true" t="shared" si="26" ref="O123:O130">$F123*N123</f>
        <v>-34000</v>
      </c>
      <c r="P123" s="344">
        <f aca="true" t="shared" si="27" ref="P123:P130">O123/1000000</f>
        <v>-0.034</v>
      </c>
      <c r="Q123" s="469" t="s">
        <v>461</v>
      </c>
    </row>
    <row r="124" spans="1:17" ht="16.5">
      <c r="A124" s="325"/>
      <c r="B124" s="347" t="s">
        <v>18</v>
      </c>
      <c r="C124" s="336"/>
      <c r="D124" s="349"/>
      <c r="E124" s="328"/>
      <c r="F124" s="336"/>
      <c r="G124" s="342"/>
      <c r="H124" s="343"/>
      <c r="I124" s="343"/>
      <c r="J124" s="343"/>
      <c r="K124" s="344"/>
      <c r="L124" s="342"/>
      <c r="M124" s="343"/>
      <c r="N124" s="343"/>
      <c r="O124" s="343"/>
      <c r="P124" s="344"/>
      <c r="Q124" s="469"/>
    </row>
    <row r="125" spans="1:17" ht="16.5">
      <c r="A125" s="325">
        <v>3</v>
      </c>
      <c r="B125" s="346" t="s">
        <v>19</v>
      </c>
      <c r="C125" s="336">
        <v>4864808</v>
      </c>
      <c r="D125" s="349" t="s">
        <v>12</v>
      </c>
      <c r="E125" s="328" t="s">
        <v>347</v>
      </c>
      <c r="F125" s="336">
        <v>-200</v>
      </c>
      <c r="G125" s="342">
        <v>12272</v>
      </c>
      <c r="H125" s="343">
        <v>11920</v>
      </c>
      <c r="I125" s="343">
        <f>G125-H125</f>
        <v>352</v>
      </c>
      <c r="J125" s="343">
        <f t="shared" si="24"/>
        <v>-70400</v>
      </c>
      <c r="K125" s="344">
        <f t="shared" si="25"/>
        <v>-0.0704</v>
      </c>
      <c r="L125" s="342">
        <v>20956</v>
      </c>
      <c r="M125" s="343">
        <v>21017</v>
      </c>
      <c r="N125" s="343">
        <f>L125-M125</f>
        <v>-61</v>
      </c>
      <c r="O125" s="343">
        <f t="shared" si="26"/>
        <v>12200</v>
      </c>
      <c r="P125" s="344">
        <f t="shared" si="27"/>
        <v>0.0122</v>
      </c>
      <c r="Q125" s="499"/>
    </row>
    <row r="126" spans="1:17" ht="16.5">
      <c r="A126" s="325">
        <v>4</v>
      </c>
      <c r="B126" s="346" t="s">
        <v>20</v>
      </c>
      <c r="C126" s="336">
        <v>4865144</v>
      </c>
      <c r="D126" s="349" t="s">
        <v>12</v>
      </c>
      <c r="E126" s="328" t="s">
        <v>347</v>
      </c>
      <c r="F126" s="336">
        <v>-1000</v>
      </c>
      <c r="G126" s="342">
        <v>86185</v>
      </c>
      <c r="H126" s="343">
        <v>86111</v>
      </c>
      <c r="I126" s="343">
        <f>G126-H126</f>
        <v>74</v>
      </c>
      <c r="J126" s="343">
        <f>$F126*I126</f>
        <v>-74000</v>
      </c>
      <c r="K126" s="344">
        <f>J126/1000000</f>
        <v>-0.074</v>
      </c>
      <c r="L126" s="342">
        <v>123262</v>
      </c>
      <c r="M126" s="343">
        <v>123227</v>
      </c>
      <c r="N126" s="343">
        <f>L126-M126</f>
        <v>35</v>
      </c>
      <c r="O126" s="343">
        <f>$F126*N126</f>
        <v>-35000</v>
      </c>
      <c r="P126" s="344">
        <f>O126/1000000</f>
        <v>-0.035</v>
      </c>
      <c r="Q126" s="469"/>
    </row>
    <row r="127" spans="1:17" ht="16.5">
      <c r="A127" s="606"/>
      <c r="B127" s="607" t="s">
        <v>47</v>
      </c>
      <c r="C127" s="324"/>
      <c r="D127" s="328"/>
      <c r="E127" s="328"/>
      <c r="F127" s="608"/>
      <c r="G127" s="609"/>
      <c r="H127" s="610"/>
      <c r="I127" s="343"/>
      <c r="J127" s="343"/>
      <c r="K127" s="344"/>
      <c r="L127" s="609"/>
      <c r="M127" s="610"/>
      <c r="N127" s="343"/>
      <c r="O127" s="343"/>
      <c r="P127" s="344"/>
      <c r="Q127" s="469"/>
    </row>
    <row r="128" spans="1:17" ht="16.5">
      <c r="A128" s="325">
        <v>5</v>
      </c>
      <c r="B128" s="519" t="s">
        <v>48</v>
      </c>
      <c r="C128" s="336">
        <v>4864813</v>
      </c>
      <c r="D128" s="350" t="s">
        <v>12</v>
      </c>
      <c r="E128" s="328" t="s">
        <v>347</v>
      </c>
      <c r="F128" s="336">
        <v>-100</v>
      </c>
      <c r="G128" s="342">
        <v>19335</v>
      </c>
      <c r="H128" s="343">
        <v>19667</v>
      </c>
      <c r="I128" s="343">
        <f>G128-H128</f>
        <v>-332</v>
      </c>
      <c r="J128" s="343">
        <f t="shared" si="24"/>
        <v>33200</v>
      </c>
      <c r="K128" s="344">
        <f t="shared" si="25"/>
        <v>0.0332</v>
      </c>
      <c r="L128" s="342">
        <v>143180</v>
      </c>
      <c r="M128" s="343">
        <v>143333</v>
      </c>
      <c r="N128" s="343">
        <f>L128-M128</f>
        <v>-153</v>
      </c>
      <c r="O128" s="343">
        <f t="shared" si="26"/>
        <v>15300</v>
      </c>
      <c r="P128" s="344">
        <f t="shared" si="27"/>
        <v>0.0153</v>
      </c>
      <c r="Q128" s="509" t="s">
        <v>461</v>
      </c>
    </row>
    <row r="129" spans="1:17" ht="16.5">
      <c r="A129" s="325"/>
      <c r="B129" s="348" t="s">
        <v>49</v>
      </c>
      <c r="C129" s="336"/>
      <c r="D129" s="349"/>
      <c r="E129" s="328"/>
      <c r="F129" s="336"/>
      <c r="G129" s="342"/>
      <c r="H129" s="343"/>
      <c r="I129" s="343"/>
      <c r="J129" s="343"/>
      <c r="K129" s="344"/>
      <c r="L129" s="342"/>
      <c r="M129" s="343"/>
      <c r="N129" s="343"/>
      <c r="O129" s="343"/>
      <c r="P129" s="344"/>
      <c r="Q129" s="469"/>
    </row>
    <row r="130" spans="1:17" ht="16.5">
      <c r="A130" s="325">
        <v>6</v>
      </c>
      <c r="B130" s="544" t="s">
        <v>350</v>
      </c>
      <c r="C130" s="336">
        <v>4865174</v>
      </c>
      <c r="D130" s="350" t="s">
        <v>12</v>
      </c>
      <c r="E130" s="328" t="s">
        <v>347</v>
      </c>
      <c r="F130" s="336">
        <v>-1000</v>
      </c>
      <c r="G130" s="342">
        <v>0</v>
      </c>
      <c r="H130" s="343">
        <v>0</v>
      </c>
      <c r="I130" s="343">
        <f>G130-H130</f>
        <v>0</v>
      </c>
      <c r="J130" s="343">
        <f t="shared" si="24"/>
        <v>0</v>
      </c>
      <c r="K130" s="344">
        <f t="shared" si="25"/>
        <v>0</v>
      </c>
      <c r="L130" s="342">
        <v>1</v>
      </c>
      <c r="M130" s="343">
        <v>0</v>
      </c>
      <c r="N130" s="343">
        <f>L130-M130</f>
        <v>1</v>
      </c>
      <c r="O130" s="343">
        <f t="shared" si="26"/>
        <v>-1000</v>
      </c>
      <c r="P130" s="344">
        <f t="shared" si="27"/>
        <v>-0.001</v>
      </c>
      <c r="Q130" s="506"/>
    </row>
    <row r="131" spans="1:17" ht="16.5">
      <c r="A131" s="325"/>
      <c r="B131" s="347" t="s">
        <v>35</v>
      </c>
      <c r="C131" s="336"/>
      <c r="D131" s="350"/>
      <c r="E131" s="328"/>
      <c r="F131" s="336"/>
      <c r="G131" s="342"/>
      <c r="H131" s="343"/>
      <c r="I131" s="343"/>
      <c r="J131" s="343"/>
      <c r="K131" s="344"/>
      <c r="L131" s="342"/>
      <c r="M131" s="343"/>
      <c r="N131" s="343"/>
      <c r="O131" s="343"/>
      <c r="P131" s="344"/>
      <c r="Q131" s="469"/>
    </row>
    <row r="132" spans="1:17" ht="16.5">
      <c r="A132" s="325">
        <v>7</v>
      </c>
      <c r="B132" s="346" t="s">
        <v>363</v>
      </c>
      <c r="C132" s="336">
        <v>5128439</v>
      </c>
      <c r="D132" s="349" t="s">
        <v>12</v>
      </c>
      <c r="E132" s="328" t="s">
        <v>347</v>
      </c>
      <c r="F132" s="336">
        <v>-800</v>
      </c>
      <c r="G132" s="342">
        <v>996201</v>
      </c>
      <c r="H132" s="343">
        <v>997468</v>
      </c>
      <c r="I132" s="343">
        <f>G132-H132</f>
        <v>-1267</v>
      </c>
      <c r="J132" s="343">
        <f>$F132*I132</f>
        <v>1013600</v>
      </c>
      <c r="K132" s="344">
        <f>J132/1000000</f>
        <v>1.0136</v>
      </c>
      <c r="L132" s="342">
        <v>999999</v>
      </c>
      <c r="M132" s="343">
        <v>999999</v>
      </c>
      <c r="N132" s="343">
        <f>L132-M132</f>
        <v>0</v>
      </c>
      <c r="O132" s="343">
        <f>$F132*N132</f>
        <v>0</v>
      </c>
      <c r="P132" s="344">
        <f>O132/1000000</f>
        <v>0</v>
      </c>
      <c r="Q132" s="469"/>
    </row>
    <row r="133" spans="1:17" ht="16.5">
      <c r="A133" s="325"/>
      <c r="B133" s="348" t="s">
        <v>386</v>
      </c>
      <c r="C133" s="336"/>
      <c r="D133" s="349"/>
      <c r="E133" s="328"/>
      <c r="F133" s="336"/>
      <c r="G133" s="342"/>
      <c r="H133" s="343"/>
      <c r="I133" s="343"/>
      <c r="J133" s="343"/>
      <c r="K133" s="344"/>
      <c r="L133" s="342"/>
      <c r="M133" s="343"/>
      <c r="N133" s="343"/>
      <c r="O133" s="343"/>
      <c r="P133" s="344"/>
      <c r="Q133" s="469"/>
    </row>
    <row r="134" spans="1:17" ht="18">
      <c r="A134" s="325">
        <v>8</v>
      </c>
      <c r="B134" s="765" t="s">
        <v>391</v>
      </c>
      <c r="C134" s="313">
        <v>5128407</v>
      </c>
      <c r="D134" s="128" t="s">
        <v>12</v>
      </c>
      <c r="E134" s="96" t="s">
        <v>347</v>
      </c>
      <c r="F134" s="417">
        <v>2000</v>
      </c>
      <c r="G134" s="342">
        <v>999427</v>
      </c>
      <c r="H134" s="343">
        <v>999427</v>
      </c>
      <c r="I134" s="323">
        <f>G134-H134</f>
        <v>0</v>
      </c>
      <c r="J134" s="323">
        <f>$F134*I134</f>
        <v>0</v>
      </c>
      <c r="K134" s="323">
        <f>J134/1000000</f>
        <v>0</v>
      </c>
      <c r="L134" s="342">
        <v>30</v>
      </c>
      <c r="M134" s="343">
        <v>30</v>
      </c>
      <c r="N134" s="323">
        <f>L134-M134</f>
        <v>0</v>
      </c>
      <c r="O134" s="323">
        <f>$F134*N134</f>
        <v>0</v>
      </c>
      <c r="P134" s="323">
        <f>O134/1000000</f>
        <v>0</v>
      </c>
      <c r="Q134" s="470"/>
    </row>
    <row r="135" spans="1:17" ht="13.5" thickBot="1">
      <c r="A135" s="46"/>
      <c r="B135" s="141"/>
      <c r="C135" s="47"/>
      <c r="D135" s="90"/>
      <c r="E135" s="142"/>
      <c r="F135" s="90"/>
      <c r="G135" s="105"/>
      <c r="H135" s="106"/>
      <c r="I135" s="106"/>
      <c r="J135" s="106"/>
      <c r="K135" s="110"/>
      <c r="L135" s="105"/>
      <c r="M135" s="106"/>
      <c r="N135" s="106"/>
      <c r="O135" s="106"/>
      <c r="P135" s="110"/>
      <c r="Q135" s="611"/>
    </row>
    <row r="136" ht="13.5" thickTop="1"/>
    <row r="137" spans="2:16" ht="18">
      <c r="B137" s="317" t="s">
        <v>311</v>
      </c>
      <c r="K137" s="158">
        <f>SUM(K120:K135)</f>
        <v>0.7771000000000001</v>
      </c>
      <c r="P137" s="158">
        <f>SUM(P120:P135)</f>
        <v>-0.5666000000000001</v>
      </c>
    </row>
    <row r="138" spans="11:16" ht="15.75">
      <c r="K138" s="87"/>
      <c r="P138" s="87"/>
    </row>
    <row r="139" spans="11:16" ht="15.75">
      <c r="K139" s="87"/>
      <c r="P139" s="87"/>
    </row>
    <row r="140" spans="11:16" ht="15.75">
      <c r="K140" s="87"/>
      <c r="P140" s="87"/>
    </row>
    <row r="141" spans="11:16" ht="15.75">
      <c r="K141" s="87"/>
      <c r="P141" s="87"/>
    </row>
    <row r="142" spans="11:16" ht="15.75">
      <c r="K142" s="87"/>
      <c r="P142" s="87"/>
    </row>
    <row r="143" ht="13.5" thickBot="1"/>
    <row r="144" spans="1:17" ht="31.5" customHeight="1">
      <c r="A144" s="144" t="s">
        <v>244</v>
      </c>
      <c r="B144" s="145"/>
      <c r="C144" s="145"/>
      <c r="D144" s="146"/>
      <c r="E144" s="147"/>
      <c r="F144" s="146"/>
      <c r="G144" s="146"/>
      <c r="H144" s="145"/>
      <c r="I144" s="148"/>
      <c r="J144" s="149"/>
      <c r="K144" s="150"/>
      <c r="L144" s="612"/>
      <c r="M144" s="612"/>
      <c r="N144" s="612"/>
      <c r="O144" s="612"/>
      <c r="P144" s="612"/>
      <c r="Q144" s="613"/>
    </row>
    <row r="145" spans="1:17" ht="28.5" customHeight="1">
      <c r="A145" s="151" t="s">
        <v>306</v>
      </c>
      <c r="B145" s="84"/>
      <c r="C145" s="84"/>
      <c r="D145" s="84"/>
      <c r="E145" s="85"/>
      <c r="F145" s="84"/>
      <c r="G145" s="84"/>
      <c r="H145" s="84"/>
      <c r="I145" s="86"/>
      <c r="J145" s="84"/>
      <c r="K145" s="143">
        <f>K109</f>
        <v>-7.960881460000001</v>
      </c>
      <c r="L145" s="515"/>
      <c r="M145" s="515"/>
      <c r="N145" s="515"/>
      <c r="O145" s="515"/>
      <c r="P145" s="143">
        <f>P109</f>
        <v>1.9766329133333331</v>
      </c>
      <c r="Q145" s="614"/>
    </row>
    <row r="146" spans="1:17" ht="28.5" customHeight="1">
      <c r="A146" s="151" t="s">
        <v>307</v>
      </c>
      <c r="B146" s="84"/>
      <c r="C146" s="84"/>
      <c r="D146" s="84"/>
      <c r="E146" s="85"/>
      <c r="F146" s="84"/>
      <c r="G146" s="84"/>
      <c r="H146" s="84"/>
      <c r="I146" s="86"/>
      <c r="J146" s="84"/>
      <c r="K146" s="143">
        <f>K137</f>
        <v>0.7771000000000001</v>
      </c>
      <c r="L146" s="515"/>
      <c r="M146" s="515"/>
      <c r="N146" s="515"/>
      <c r="O146" s="515"/>
      <c r="P146" s="143">
        <f>P137</f>
        <v>-0.5666000000000001</v>
      </c>
      <c r="Q146" s="614"/>
    </row>
    <row r="147" spans="1:17" ht="28.5" customHeight="1">
      <c r="A147" s="151" t="s">
        <v>245</v>
      </c>
      <c r="B147" s="84"/>
      <c r="C147" s="84"/>
      <c r="D147" s="84"/>
      <c r="E147" s="85"/>
      <c r="F147" s="84"/>
      <c r="G147" s="84"/>
      <c r="H147" s="84"/>
      <c r="I147" s="86"/>
      <c r="J147" s="84"/>
      <c r="K147" s="143">
        <f>'ROHTAK ROAD'!K47</f>
        <v>1.5725874999999998</v>
      </c>
      <c r="L147" s="515"/>
      <c r="M147" s="515"/>
      <c r="N147" s="515"/>
      <c r="O147" s="515"/>
      <c r="P147" s="143">
        <f>'ROHTAK ROAD'!P47</f>
        <v>0.065975</v>
      </c>
      <c r="Q147" s="614"/>
    </row>
    <row r="148" spans="1:17" ht="27.75" customHeight="1" thickBot="1">
      <c r="A148" s="153" t="s">
        <v>246</v>
      </c>
      <c r="B148" s="152"/>
      <c r="C148" s="152"/>
      <c r="D148" s="152"/>
      <c r="E148" s="152"/>
      <c r="F148" s="152"/>
      <c r="G148" s="152"/>
      <c r="H148" s="152"/>
      <c r="I148" s="152"/>
      <c r="J148" s="152"/>
      <c r="K148" s="425">
        <f>SUM(K145:K147)</f>
        <v>-5.611193960000001</v>
      </c>
      <c r="L148" s="615"/>
      <c r="M148" s="615"/>
      <c r="N148" s="615"/>
      <c r="O148" s="615"/>
      <c r="P148" s="425">
        <f>SUM(P145:P147)</f>
        <v>1.476007913333333</v>
      </c>
      <c r="Q148" s="616"/>
    </row>
    <row r="152" ht="13.5" thickBot="1">
      <c r="A152" s="245"/>
    </row>
    <row r="153" spans="1:17" ht="12.75">
      <c r="A153" s="617"/>
      <c r="B153" s="618"/>
      <c r="C153" s="618"/>
      <c r="D153" s="618"/>
      <c r="E153" s="618"/>
      <c r="F153" s="618"/>
      <c r="G153" s="618"/>
      <c r="H153" s="612"/>
      <c r="I153" s="612"/>
      <c r="J153" s="612"/>
      <c r="K153" s="612"/>
      <c r="L153" s="612"/>
      <c r="M153" s="612"/>
      <c r="N153" s="612"/>
      <c r="O153" s="612"/>
      <c r="P153" s="612"/>
      <c r="Q153" s="613"/>
    </row>
    <row r="154" spans="1:17" ht="23.25">
      <c r="A154" s="619" t="s">
        <v>328</v>
      </c>
      <c r="B154" s="620"/>
      <c r="C154" s="620"/>
      <c r="D154" s="620"/>
      <c r="E154" s="620"/>
      <c r="F154" s="620"/>
      <c r="G154" s="620"/>
      <c r="H154" s="515"/>
      <c r="I154" s="515"/>
      <c r="J154" s="515"/>
      <c r="K154" s="515"/>
      <c r="L154" s="515"/>
      <c r="M154" s="515"/>
      <c r="N154" s="515"/>
      <c r="O154" s="515"/>
      <c r="P154" s="515"/>
      <c r="Q154" s="614"/>
    </row>
    <row r="155" spans="1:17" ht="12.75">
      <c r="A155" s="621"/>
      <c r="B155" s="620"/>
      <c r="C155" s="620"/>
      <c r="D155" s="620"/>
      <c r="E155" s="620"/>
      <c r="F155" s="620"/>
      <c r="G155" s="620"/>
      <c r="H155" s="515"/>
      <c r="I155" s="515"/>
      <c r="J155" s="515"/>
      <c r="K155" s="515"/>
      <c r="L155" s="515"/>
      <c r="M155" s="515"/>
      <c r="N155" s="515"/>
      <c r="O155" s="515"/>
      <c r="P155" s="515"/>
      <c r="Q155" s="614"/>
    </row>
    <row r="156" spans="1:17" ht="15.75">
      <c r="A156" s="622"/>
      <c r="B156" s="623"/>
      <c r="C156" s="623"/>
      <c r="D156" s="623"/>
      <c r="E156" s="623"/>
      <c r="F156" s="623"/>
      <c r="G156" s="623"/>
      <c r="H156" s="515"/>
      <c r="I156" s="515"/>
      <c r="J156" s="515"/>
      <c r="K156" s="624" t="s">
        <v>340</v>
      </c>
      <c r="L156" s="515"/>
      <c r="M156" s="515"/>
      <c r="N156" s="515"/>
      <c r="O156" s="515"/>
      <c r="P156" s="624" t="s">
        <v>341</v>
      </c>
      <c r="Q156" s="614"/>
    </row>
    <row r="157" spans="1:17" ht="12.75">
      <c r="A157" s="625"/>
      <c r="B157" s="96"/>
      <c r="C157" s="96"/>
      <c r="D157" s="96"/>
      <c r="E157" s="96"/>
      <c r="F157" s="96"/>
      <c r="G157" s="96"/>
      <c r="H157" s="515"/>
      <c r="I157" s="515"/>
      <c r="J157" s="515"/>
      <c r="K157" s="515"/>
      <c r="L157" s="515"/>
      <c r="M157" s="515"/>
      <c r="N157" s="515"/>
      <c r="O157" s="515"/>
      <c r="P157" s="515"/>
      <c r="Q157" s="614"/>
    </row>
    <row r="158" spans="1:17" ht="12.75">
      <c r="A158" s="625"/>
      <c r="B158" s="96"/>
      <c r="C158" s="96"/>
      <c r="D158" s="96"/>
      <c r="E158" s="96"/>
      <c r="F158" s="96"/>
      <c r="G158" s="96"/>
      <c r="H158" s="515"/>
      <c r="I158" s="515"/>
      <c r="J158" s="515"/>
      <c r="K158" s="515"/>
      <c r="L158" s="515"/>
      <c r="M158" s="515"/>
      <c r="N158" s="515"/>
      <c r="O158" s="515"/>
      <c r="P158" s="515"/>
      <c r="Q158" s="614"/>
    </row>
    <row r="159" spans="1:17" ht="24.75" customHeight="1">
      <c r="A159" s="626" t="s">
        <v>331</v>
      </c>
      <c r="B159" s="627"/>
      <c r="C159" s="627"/>
      <c r="D159" s="628"/>
      <c r="E159" s="628"/>
      <c r="F159" s="629"/>
      <c r="G159" s="628"/>
      <c r="H159" s="515"/>
      <c r="I159" s="515"/>
      <c r="J159" s="515"/>
      <c r="K159" s="630">
        <f>K148</f>
        <v>-5.611193960000001</v>
      </c>
      <c r="L159" s="628" t="s">
        <v>329</v>
      </c>
      <c r="M159" s="515"/>
      <c r="N159" s="515"/>
      <c r="O159" s="515"/>
      <c r="P159" s="630">
        <f>P148</f>
        <v>1.476007913333333</v>
      </c>
      <c r="Q159" s="631" t="s">
        <v>329</v>
      </c>
    </row>
    <row r="160" spans="1:17" ht="15">
      <c r="A160" s="632"/>
      <c r="B160" s="633"/>
      <c r="C160" s="633"/>
      <c r="D160" s="620"/>
      <c r="E160" s="620"/>
      <c r="F160" s="634"/>
      <c r="G160" s="620"/>
      <c r="H160" s="515"/>
      <c r="I160" s="515"/>
      <c r="J160" s="515"/>
      <c r="K160" s="610"/>
      <c r="L160" s="620"/>
      <c r="M160" s="515"/>
      <c r="N160" s="515"/>
      <c r="O160" s="515"/>
      <c r="P160" s="610"/>
      <c r="Q160" s="635"/>
    </row>
    <row r="161" spans="1:17" ht="22.5" customHeight="1">
      <c r="A161" s="636" t="s">
        <v>330</v>
      </c>
      <c r="B161" s="45"/>
      <c r="C161" s="45"/>
      <c r="D161" s="620"/>
      <c r="E161" s="620"/>
      <c r="F161" s="637"/>
      <c r="G161" s="628"/>
      <c r="H161" s="515"/>
      <c r="I161" s="515"/>
      <c r="J161" s="515"/>
      <c r="K161" s="630">
        <f>'STEPPED UP GENCO'!K38</f>
        <v>0.6243734376000001</v>
      </c>
      <c r="L161" s="628" t="s">
        <v>329</v>
      </c>
      <c r="M161" s="515"/>
      <c r="N161" s="515"/>
      <c r="O161" s="515"/>
      <c r="P161" s="630">
        <f>'STEPPED UP GENCO'!P38</f>
        <v>-2.1715563171825</v>
      </c>
      <c r="Q161" s="631" t="s">
        <v>329</v>
      </c>
    </row>
    <row r="162" spans="1:17" ht="12.75">
      <c r="A162" s="638"/>
      <c r="B162" s="515"/>
      <c r="C162" s="515"/>
      <c r="D162" s="515"/>
      <c r="E162" s="515"/>
      <c r="F162" s="515"/>
      <c r="G162" s="515"/>
      <c r="H162" s="515"/>
      <c r="I162" s="515"/>
      <c r="J162" s="515"/>
      <c r="K162" s="515"/>
      <c r="L162" s="515"/>
      <c r="M162" s="515"/>
      <c r="N162" s="515"/>
      <c r="O162" s="515"/>
      <c r="P162" s="515"/>
      <c r="Q162" s="614"/>
    </row>
    <row r="163" spans="1:17" ht="12.75">
      <c r="A163" s="638"/>
      <c r="B163" s="515"/>
      <c r="C163" s="515"/>
      <c r="D163" s="515"/>
      <c r="E163" s="515"/>
      <c r="F163" s="515"/>
      <c r="G163" s="515"/>
      <c r="H163" s="515"/>
      <c r="I163" s="515"/>
      <c r="J163" s="515"/>
      <c r="K163" s="515"/>
      <c r="L163" s="515"/>
      <c r="M163" s="515"/>
      <c r="N163" s="515"/>
      <c r="O163" s="515"/>
      <c r="P163" s="515"/>
      <c r="Q163" s="614"/>
    </row>
    <row r="164" spans="1:17" ht="12.75">
      <c r="A164" s="638"/>
      <c r="B164" s="515"/>
      <c r="C164" s="515"/>
      <c r="D164" s="515"/>
      <c r="E164" s="515"/>
      <c r="F164" s="515"/>
      <c r="G164" s="515"/>
      <c r="H164" s="515"/>
      <c r="I164" s="515"/>
      <c r="J164" s="515"/>
      <c r="K164" s="515"/>
      <c r="L164" s="515"/>
      <c r="M164" s="515"/>
      <c r="N164" s="515"/>
      <c r="O164" s="515"/>
      <c r="P164" s="515"/>
      <c r="Q164" s="614"/>
    </row>
    <row r="165" spans="1:17" ht="21" thickBot="1">
      <c r="A165" s="639"/>
      <c r="B165" s="615"/>
      <c r="C165" s="615"/>
      <c r="D165" s="615"/>
      <c r="E165" s="615"/>
      <c r="F165" s="615"/>
      <c r="G165" s="615"/>
      <c r="H165" s="640"/>
      <c r="I165" s="640"/>
      <c r="J165" s="641" t="s">
        <v>332</v>
      </c>
      <c r="K165" s="642">
        <f>SUM(K159:K164)</f>
        <v>-4.986820522400001</v>
      </c>
      <c r="L165" s="640" t="s">
        <v>329</v>
      </c>
      <c r="M165" s="643"/>
      <c r="N165" s="615"/>
      <c r="O165" s="615"/>
      <c r="P165" s="642">
        <f>SUM(P159:P164)</f>
        <v>-0.695548403849167</v>
      </c>
      <c r="Q165" s="644" t="s">
        <v>329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1" max="16" man="1"/>
    <brk id="114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0"/>
  <sheetViews>
    <sheetView view="pageBreakPreview" zoomScale="70" zoomScaleNormal="85" zoomScaleSheetLayoutView="70" zoomScalePageLayoutView="0" workbookViewId="0" topLeftCell="A10">
      <selection activeCell="P41" sqref="P41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5.5" customHeight="1">
      <c r="A1" s="1" t="s">
        <v>238</v>
      </c>
    </row>
    <row r="2" spans="1:18" ht="15">
      <c r="A2" s="2" t="s">
        <v>239</v>
      </c>
      <c r="K2" s="48"/>
      <c r="Q2" s="257" t="str">
        <f>NDPL!$Q$1</f>
        <v>OCTOBER-2016</v>
      </c>
      <c r="R2" s="257"/>
    </row>
    <row r="3" ht="18" customHeight="1">
      <c r="A3" s="3" t="s">
        <v>85</v>
      </c>
    </row>
    <row r="4" spans="1:16" ht="16.5" customHeight="1" thickBot="1">
      <c r="A4" s="88" t="s">
        <v>247</v>
      </c>
      <c r="G4" s="18"/>
      <c r="H4" s="18"/>
      <c r="I4" s="48" t="s">
        <v>7</v>
      </c>
      <c r="J4" s="18"/>
      <c r="K4" s="18"/>
      <c r="L4" s="18"/>
      <c r="M4" s="18"/>
      <c r="N4" s="48" t="s">
        <v>399</v>
      </c>
      <c r="O4" s="18"/>
      <c r="P4" s="18"/>
    </row>
    <row r="5" spans="1:17" ht="55.5" customHeight="1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01/11/2016</v>
      </c>
      <c r="H5" s="33" t="str">
        <f>NDPL!H5</f>
        <v>INTIAL READING 01/10/2016</v>
      </c>
      <c r="I5" s="33" t="s">
        <v>4</v>
      </c>
      <c r="J5" s="33" t="s">
        <v>5</v>
      </c>
      <c r="K5" s="33" t="s">
        <v>6</v>
      </c>
      <c r="L5" s="35" t="str">
        <f>NDPL!G5</f>
        <v>FINAL READING 01/11/2016</v>
      </c>
      <c r="M5" s="33" t="str">
        <f>NDPL!H5</f>
        <v>INTIAL READING 01/10/2016</v>
      </c>
      <c r="N5" s="33" t="s">
        <v>4</v>
      </c>
      <c r="O5" s="33" t="s">
        <v>5</v>
      </c>
      <c r="P5" s="33" t="s">
        <v>6</v>
      </c>
      <c r="Q5" s="183" t="s">
        <v>310</v>
      </c>
    </row>
    <row r="6" spans="1:16" ht="0.75" customHeight="1" thickBot="1" thickTop="1">
      <c r="A6" s="5"/>
      <c r="B6" s="14"/>
      <c r="C6" s="4"/>
      <c r="D6" s="4"/>
      <c r="E6" s="4"/>
      <c r="F6" s="4"/>
      <c r="G6" s="4"/>
      <c r="H6" s="4"/>
      <c r="I6" s="4"/>
      <c r="J6" s="4"/>
      <c r="K6" s="4"/>
      <c r="L6" s="19"/>
      <c r="M6" s="4"/>
      <c r="N6" s="4"/>
      <c r="O6" s="4"/>
      <c r="P6" s="4"/>
    </row>
    <row r="7" spans="1:17" ht="15.75" customHeight="1" thickTop="1">
      <c r="A7" s="360"/>
      <c r="B7" s="361" t="s">
        <v>142</v>
      </c>
      <c r="C7" s="351"/>
      <c r="D7" s="36"/>
      <c r="E7" s="36"/>
      <c r="F7" s="37"/>
      <c r="G7" s="29"/>
      <c r="H7" s="24"/>
      <c r="I7" s="24"/>
      <c r="J7" s="24"/>
      <c r="K7" s="24"/>
      <c r="L7" s="23"/>
      <c r="M7" s="24"/>
      <c r="N7" s="24"/>
      <c r="O7" s="24"/>
      <c r="P7" s="24"/>
      <c r="Q7" s="154"/>
    </row>
    <row r="8" spans="1:17" s="465" customFormat="1" ht="15.75" customHeight="1">
      <c r="A8" s="362">
        <v>1</v>
      </c>
      <c r="B8" s="363" t="s">
        <v>86</v>
      </c>
      <c r="C8" s="366">
        <v>4865110</v>
      </c>
      <c r="D8" s="40" t="s">
        <v>12</v>
      </c>
      <c r="E8" s="41" t="s">
        <v>347</v>
      </c>
      <c r="F8" s="372">
        <v>100</v>
      </c>
      <c r="G8" s="342">
        <v>15607</v>
      </c>
      <c r="H8" s="343">
        <v>16670</v>
      </c>
      <c r="I8" s="278">
        <f aca="true" t="shared" si="0" ref="I8:I13">G8-H8</f>
        <v>-1063</v>
      </c>
      <c r="J8" s="278">
        <f aca="true" t="shared" si="1" ref="J8:J14">$F8*I8</f>
        <v>-106300</v>
      </c>
      <c r="K8" s="278">
        <f aca="true" t="shared" si="2" ref="K8:K14">J8/1000000</f>
        <v>-0.1063</v>
      </c>
      <c r="L8" s="342">
        <v>2147</v>
      </c>
      <c r="M8" s="343">
        <v>2108</v>
      </c>
      <c r="N8" s="278">
        <f aca="true" t="shared" si="3" ref="N8:N13">L8-M8</f>
        <v>39</v>
      </c>
      <c r="O8" s="278">
        <f aca="true" t="shared" si="4" ref="O8:O14">$F8*N8</f>
        <v>3900</v>
      </c>
      <c r="P8" s="278">
        <f aca="true" t="shared" si="5" ref="P8:P14">O8/1000000</f>
        <v>0.0039</v>
      </c>
      <c r="Q8" s="469"/>
    </row>
    <row r="9" spans="1:17" s="465" customFormat="1" ht="15.75" customHeight="1">
      <c r="A9" s="362">
        <v>2</v>
      </c>
      <c r="B9" s="363" t="s">
        <v>87</v>
      </c>
      <c r="C9" s="366">
        <v>4865080</v>
      </c>
      <c r="D9" s="40" t="s">
        <v>12</v>
      </c>
      <c r="E9" s="41" t="s">
        <v>347</v>
      </c>
      <c r="F9" s="372">
        <v>300</v>
      </c>
      <c r="G9" s="342">
        <v>8164</v>
      </c>
      <c r="H9" s="343">
        <v>7644</v>
      </c>
      <c r="I9" s="278">
        <f t="shared" si="0"/>
        <v>520</v>
      </c>
      <c r="J9" s="278">
        <f t="shared" si="1"/>
        <v>156000</v>
      </c>
      <c r="K9" s="278">
        <f t="shared" si="2"/>
        <v>0.156</v>
      </c>
      <c r="L9" s="342">
        <v>1502</v>
      </c>
      <c r="M9" s="343">
        <v>1436</v>
      </c>
      <c r="N9" s="278">
        <f t="shared" si="3"/>
        <v>66</v>
      </c>
      <c r="O9" s="278">
        <f t="shared" si="4"/>
        <v>19800</v>
      </c>
      <c r="P9" s="278">
        <f t="shared" si="5"/>
        <v>0.0198</v>
      </c>
      <c r="Q9" s="481"/>
    </row>
    <row r="10" spans="1:17" s="465" customFormat="1" ht="15.75" customHeight="1">
      <c r="A10" s="362">
        <v>3</v>
      </c>
      <c r="B10" s="363" t="s">
        <v>88</v>
      </c>
      <c r="C10" s="366">
        <v>5295197</v>
      </c>
      <c r="D10" s="40" t="s">
        <v>12</v>
      </c>
      <c r="E10" s="41" t="s">
        <v>347</v>
      </c>
      <c r="F10" s="372">
        <v>75</v>
      </c>
      <c r="G10" s="342">
        <v>17898</v>
      </c>
      <c r="H10" s="343">
        <v>5209</v>
      </c>
      <c r="I10" s="278">
        <f>G10-H10</f>
        <v>12689</v>
      </c>
      <c r="J10" s="278">
        <f>$F10*I10</f>
        <v>951675</v>
      </c>
      <c r="K10" s="278">
        <f>J10/1000000</f>
        <v>0.951675</v>
      </c>
      <c r="L10" s="342">
        <v>9777</v>
      </c>
      <c r="M10" s="343">
        <v>6640</v>
      </c>
      <c r="N10" s="278">
        <f>L10-M10</f>
        <v>3137</v>
      </c>
      <c r="O10" s="278">
        <f>$F10*N10</f>
        <v>235275</v>
      </c>
      <c r="P10" s="278">
        <f>O10/1000000</f>
        <v>0.235275</v>
      </c>
      <c r="Q10" s="469"/>
    </row>
    <row r="11" spans="1:17" ht="15.75" customHeight="1">
      <c r="A11" s="362">
        <v>4</v>
      </c>
      <c r="B11" s="363" t="s">
        <v>89</v>
      </c>
      <c r="C11" s="366">
        <v>4865184</v>
      </c>
      <c r="D11" s="40" t="s">
        <v>12</v>
      </c>
      <c r="E11" s="41" t="s">
        <v>347</v>
      </c>
      <c r="F11" s="372">
        <v>300</v>
      </c>
      <c r="G11" s="340">
        <v>999794</v>
      </c>
      <c r="H11" s="341">
        <v>1000070</v>
      </c>
      <c r="I11" s="390">
        <f t="shared" si="0"/>
        <v>-276</v>
      </c>
      <c r="J11" s="390">
        <f t="shared" si="1"/>
        <v>-82800</v>
      </c>
      <c r="K11" s="390">
        <f t="shared" si="2"/>
        <v>-0.0828</v>
      </c>
      <c r="L11" s="340">
        <v>5271</v>
      </c>
      <c r="M11" s="341">
        <v>5276</v>
      </c>
      <c r="N11" s="390">
        <f t="shared" si="3"/>
        <v>-5</v>
      </c>
      <c r="O11" s="390">
        <f t="shared" si="4"/>
        <v>-1500</v>
      </c>
      <c r="P11" s="390">
        <f t="shared" si="5"/>
        <v>-0.0015</v>
      </c>
      <c r="Q11" s="155"/>
    </row>
    <row r="12" spans="1:17" s="465" customFormat="1" ht="15">
      <c r="A12" s="362">
        <v>5</v>
      </c>
      <c r="B12" s="363" t="s">
        <v>90</v>
      </c>
      <c r="C12" s="366">
        <v>4865103</v>
      </c>
      <c r="D12" s="40" t="s">
        <v>12</v>
      </c>
      <c r="E12" s="41" t="s">
        <v>347</v>
      </c>
      <c r="F12" s="372">
        <v>1333.3</v>
      </c>
      <c r="G12" s="342">
        <v>1761</v>
      </c>
      <c r="H12" s="343">
        <v>1671</v>
      </c>
      <c r="I12" s="278">
        <f t="shared" si="0"/>
        <v>90</v>
      </c>
      <c r="J12" s="278">
        <f t="shared" si="1"/>
        <v>119997</v>
      </c>
      <c r="K12" s="278">
        <f t="shared" si="2"/>
        <v>0.119997</v>
      </c>
      <c r="L12" s="342">
        <v>2678</v>
      </c>
      <c r="M12" s="343">
        <v>2689</v>
      </c>
      <c r="N12" s="278">
        <f t="shared" si="3"/>
        <v>-11</v>
      </c>
      <c r="O12" s="278">
        <f t="shared" si="4"/>
        <v>-14666.3</v>
      </c>
      <c r="P12" s="278">
        <f t="shared" si="5"/>
        <v>-0.014666299999999998</v>
      </c>
      <c r="Q12" s="475"/>
    </row>
    <row r="13" spans="1:17" s="465" customFormat="1" ht="15.75" customHeight="1">
      <c r="A13" s="362">
        <v>6</v>
      </c>
      <c r="B13" s="363" t="s">
        <v>91</v>
      </c>
      <c r="C13" s="366">
        <v>4865101</v>
      </c>
      <c r="D13" s="40" t="s">
        <v>12</v>
      </c>
      <c r="E13" s="41" t="s">
        <v>347</v>
      </c>
      <c r="F13" s="372">
        <v>100</v>
      </c>
      <c r="G13" s="342">
        <v>35885</v>
      </c>
      <c r="H13" s="343">
        <v>34322</v>
      </c>
      <c r="I13" s="278">
        <f t="shared" si="0"/>
        <v>1563</v>
      </c>
      <c r="J13" s="278">
        <f t="shared" si="1"/>
        <v>156300</v>
      </c>
      <c r="K13" s="278">
        <f t="shared" si="2"/>
        <v>0.1563</v>
      </c>
      <c r="L13" s="342">
        <v>171767</v>
      </c>
      <c r="M13" s="343">
        <v>171620</v>
      </c>
      <c r="N13" s="278">
        <f t="shared" si="3"/>
        <v>147</v>
      </c>
      <c r="O13" s="278">
        <f t="shared" si="4"/>
        <v>14700</v>
      </c>
      <c r="P13" s="278">
        <f t="shared" si="5"/>
        <v>0.0147</v>
      </c>
      <c r="Q13" s="469"/>
    </row>
    <row r="14" spans="1:17" s="465" customFormat="1" ht="15.75" customHeight="1">
      <c r="A14" s="362">
        <v>7</v>
      </c>
      <c r="B14" s="363" t="s">
        <v>92</v>
      </c>
      <c r="C14" s="366">
        <v>5295196</v>
      </c>
      <c r="D14" s="40" t="s">
        <v>12</v>
      </c>
      <c r="E14" s="41" t="s">
        <v>347</v>
      </c>
      <c r="F14" s="761">
        <v>75</v>
      </c>
      <c r="G14" s="342">
        <v>994387</v>
      </c>
      <c r="H14" s="343">
        <v>994363</v>
      </c>
      <c r="I14" s="278">
        <f>G14-H14</f>
        <v>24</v>
      </c>
      <c r="J14" s="278">
        <f t="shared" si="1"/>
        <v>1800</v>
      </c>
      <c r="K14" s="278">
        <f t="shared" si="2"/>
        <v>0.0018</v>
      </c>
      <c r="L14" s="342">
        <v>1190</v>
      </c>
      <c r="M14" s="343">
        <v>238</v>
      </c>
      <c r="N14" s="278">
        <f>L14-M14</f>
        <v>952</v>
      </c>
      <c r="O14" s="278">
        <f t="shared" si="4"/>
        <v>71400</v>
      </c>
      <c r="P14" s="278">
        <f t="shared" si="5"/>
        <v>0.0714</v>
      </c>
      <c r="Q14" s="469"/>
    </row>
    <row r="15" spans="1:17" ht="15.75" customHeight="1">
      <c r="A15" s="362"/>
      <c r="B15" s="365" t="s">
        <v>11</v>
      </c>
      <c r="C15" s="366"/>
      <c r="D15" s="40"/>
      <c r="E15" s="40"/>
      <c r="F15" s="372"/>
      <c r="G15" s="340"/>
      <c r="H15" s="341"/>
      <c r="I15" s="390"/>
      <c r="J15" s="390"/>
      <c r="K15" s="390"/>
      <c r="L15" s="391"/>
      <c r="M15" s="390"/>
      <c r="N15" s="390"/>
      <c r="O15" s="390"/>
      <c r="P15" s="390"/>
      <c r="Q15" s="155"/>
    </row>
    <row r="16" spans="1:17" s="465" customFormat="1" ht="15.75" customHeight="1">
      <c r="A16" s="362">
        <v>8</v>
      </c>
      <c r="B16" s="363" t="s">
        <v>370</v>
      </c>
      <c r="C16" s="366">
        <v>4864884</v>
      </c>
      <c r="D16" s="40" t="s">
        <v>12</v>
      </c>
      <c r="E16" s="41" t="s">
        <v>347</v>
      </c>
      <c r="F16" s="372">
        <v>1000</v>
      </c>
      <c r="G16" s="342">
        <v>989317</v>
      </c>
      <c r="H16" s="343">
        <v>989280</v>
      </c>
      <c r="I16" s="278">
        <f aca="true" t="shared" si="6" ref="I16:I27">G16-H16</f>
        <v>37</v>
      </c>
      <c r="J16" s="278">
        <f aca="true" t="shared" si="7" ref="J16:J27">$F16*I16</f>
        <v>37000</v>
      </c>
      <c r="K16" s="278">
        <f aca="true" t="shared" si="8" ref="K16:K27">J16/1000000</f>
        <v>0.037</v>
      </c>
      <c r="L16" s="342">
        <v>1888</v>
      </c>
      <c r="M16" s="343">
        <v>1864</v>
      </c>
      <c r="N16" s="278">
        <f aca="true" t="shared" si="9" ref="N16:N27">L16-M16</f>
        <v>24</v>
      </c>
      <c r="O16" s="278">
        <f aca="true" t="shared" si="10" ref="O16:O27">$F16*N16</f>
        <v>24000</v>
      </c>
      <c r="P16" s="278">
        <f aca="true" t="shared" si="11" ref="P16:P27">O16/1000000</f>
        <v>0.024</v>
      </c>
      <c r="Q16" s="506"/>
    </row>
    <row r="17" spans="1:17" s="465" customFormat="1" ht="15.75" customHeight="1">
      <c r="A17" s="362">
        <v>9</v>
      </c>
      <c r="B17" s="363" t="s">
        <v>93</v>
      </c>
      <c r="C17" s="366">
        <v>4864831</v>
      </c>
      <c r="D17" s="40" t="s">
        <v>12</v>
      </c>
      <c r="E17" s="41" t="s">
        <v>347</v>
      </c>
      <c r="F17" s="372">
        <v>1000</v>
      </c>
      <c r="G17" s="342">
        <v>997548</v>
      </c>
      <c r="H17" s="343">
        <v>997563</v>
      </c>
      <c r="I17" s="278">
        <f t="shared" si="6"/>
        <v>-15</v>
      </c>
      <c r="J17" s="278">
        <f t="shared" si="7"/>
        <v>-15000</v>
      </c>
      <c r="K17" s="278">
        <f t="shared" si="8"/>
        <v>-0.015</v>
      </c>
      <c r="L17" s="342">
        <v>3367</v>
      </c>
      <c r="M17" s="343">
        <v>3338</v>
      </c>
      <c r="N17" s="278">
        <f t="shared" si="9"/>
        <v>29</v>
      </c>
      <c r="O17" s="278">
        <f t="shared" si="10"/>
        <v>29000</v>
      </c>
      <c r="P17" s="278">
        <f t="shared" si="11"/>
        <v>0.029</v>
      </c>
      <c r="Q17" s="469"/>
    </row>
    <row r="18" spans="1:17" s="465" customFormat="1" ht="15.75" customHeight="1">
      <c r="A18" s="362">
        <v>10</v>
      </c>
      <c r="B18" s="363" t="s">
        <v>124</v>
      </c>
      <c r="C18" s="366">
        <v>4864832</v>
      </c>
      <c r="D18" s="40" t="s">
        <v>12</v>
      </c>
      <c r="E18" s="41" t="s">
        <v>347</v>
      </c>
      <c r="F18" s="372">
        <v>1000</v>
      </c>
      <c r="G18" s="342">
        <v>44</v>
      </c>
      <c r="H18" s="343">
        <v>194</v>
      </c>
      <c r="I18" s="278">
        <f t="shared" si="6"/>
        <v>-150</v>
      </c>
      <c r="J18" s="278">
        <f t="shared" si="7"/>
        <v>-150000</v>
      </c>
      <c r="K18" s="278">
        <f t="shared" si="8"/>
        <v>-0.15</v>
      </c>
      <c r="L18" s="342">
        <v>771</v>
      </c>
      <c r="M18" s="343">
        <v>786</v>
      </c>
      <c r="N18" s="278">
        <f t="shared" si="9"/>
        <v>-15</v>
      </c>
      <c r="O18" s="278">
        <f t="shared" si="10"/>
        <v>-15000</v>
      </c>
      <c r="P18" s="278">
        <f t="shared" si="11"/>
        <v>-0.015</v>
      </c>
      <c r="Q18" s="469"/>
    </row>
    <row r="19" spans="1:17" s="465" customFormat="1" ht="15.75" customHeight="1">
      <c r="A19" s="362">
        <v>11</v>
      </c>
      <c r="B19" s="363" t="s">
        <v>94</v>
      </c>
      <c r="C19" s="366">
        <v>4864833</v>
      </c>
      <c r="D19" s="40" t="s">
        <v>12</v>
      </c>
      <c r="E19" s="41" t="s">
        <v>347</v>
      </c>
      <c r="F19" s="372">
        <v>1000</v>
      </c>
      <c r="G19" s="342">
        <v>996959</v>
      </c>
      <c r="H19" s="343">
        <v>997174</v>
      </c>
      <c r="I19" s="278">
        <f t="shared" si="6"/>
        <v>-215</v>
      </c>
      <c r="J19" s="278">
        <f t="shared" si="7"/>
        <v>-215000</v>
      </c>
      <c r="K19" s="278">
        <f t="shared" si="8"/>
        <v>-0.215</v>
      </c>
      <c r="L19" s="342">
        <v>1691</v>
      </c>
      <c r="M19" s="343">
        <v>1704</v>
      </c>
      <c r="N19" s="278">
        <f t="shared" si="9"/>
        <v>-13</v>
      </c>
      <c r="O19" s="278">
        <f t="shared" si="10"/>
        <v>-13000</v>
      </c>
      <c r="P19" s="278">
        <f t="shared" si="11"/>
        <v>-0.013</v>
      </c>
      <c r="Q19" s="469"/>
    </row>
    <row r="20" spans="1:17" s="465" customFormat="1" ht="15.75" customHeight="1">
      <c r="A20" s="362">
        <v>12</v>
      </c>
      <c r="B20" s="363" t="s">
        <v>95</v>
      </c>
      <c r="C20" s="366">
        <v>4864834</v>
      </c>
      <c r="D20" s="40" t="s">
        <v>12</v>
      </c>
      <c r="E20" s="41" t="s">
        <v>347</v>
      </c>
      <c r="F20" s="372">
        <v>1000</v>
      </c>
      <c r="G20" s="342">
        <v>994931</v>
      </c>
      <c r="H20" s="343">
        <v>994998</v>
      </c>
      <c r="I20" s="278">
        <f t="shared" si="6"/>
        <v>-67</v>
      </c>
      <c r="J20" s="278">
        <f t="shared" si="7"/>
        <v>-67000</v>
      </c>
      <c r="K20" s="278">
        <f t="shared" si="8"/>
        <v>-0.067</v>
      </c>
      <c r="L20" s="342">
        <v>5249</v>
      </c>
      <c r="M20" s="343">
        <v>5240</v>
      </c>
      <c r="N20" s="278">
        <f t="shared" si="9"/>
        <v>9</v>
      </c>
      <c r="O20" s="278">
        <f t="shared" si="10"/>
        <v>9000</v>
      </c>
      <c r="P20" s="278">
        <f t="shared" si="11"/>
        <v>0.009</v>
      </c>
      <c r="Q20" s="469"/>
    </row>
    <row r="21" spans="1:17" s="465" customFormat="1" ht="15.75" customHeight="1">
      <c r="A21" s="362">
        <v>13</v>
      </c>
      <c r="B21" s="328" t="s">
        <v>96</v>
      </c>
      <c r="C21" s="366">
        <v>4864889</v>
      </c>
      <c r="D21" s="44" t="s">
        <v>12</v>
      </c>
      <c r="E21" s="41" t="s">
        <v>347</v>
      </c>
      <c r="F21" s="372">
        <v>1000</v>
      </c>
      <c r="G21" s="342">
        <v>998328</v>
      </c>
      <c r="H21" s="343">
        <v>998380</v>
      </c>
      <c r="I21" s="278">
        <f t="shared" si="6"/>
        <v>-52</v>
      </c>
      <c r="J21" s="278">
        <f t="shared" si="7"/>
        <v>-52000</v>
      </c>
      <c r="K21" s="278">
        <f t="shared" si="8"/>
        <v>-0.052</v>
      </c>
      <c r="L21" s="342">
        <v>999138</v>
      </c>
      <c r="M21" s="343">
        <v>999148</v>
      </c>
      <c r="N21" s="278">
        <f t="shared" si="9"/>
        <v>-10</v>
      </c>
      <c r="O21" s="278">
        <f t="shared" si="10"/>
        <v>-10000</v>
      </c>
      <c r="P21" s="278">
        <f t="shared" si="11"/>
        <v>-0.01</v>
      </c>
      <c r="Q21" s="469"/>
    </row>
    <row r="22" spans="1:17" s="465" customFormat="1" ht="15.75" customHeight="1">
      <c r="A22" s="362">
        <v>14</v>
      </c>
      <c r="B22" s="363" t="s">
        <v>97</v>
      </c>
      <c r="C22" s="366">
        <v>4864836</v>
      </c>
      <c r="D22" s="40" t="s">
        <v>12</v>
      </c>
      <c r="E22" s="41" t="s">
        <v>347</v>
      </c>
      <c r="F22" s="372">
        <v>1000</v>
      </c>
      <c r="G22" s="342">
        <v>999293</v>
      </c>
      <c r="H22" s="343">
        <v>999329</v>
      </c>
      <c r="I22" s="278">
        <f t="shared" si="6"/>
        <v>-36</v>
      </c>
      <c r="J22" s="278">
        <f t="shared" si="7"/>
        <v>-36000</v>
      </c>
      <c r="K22" s="278">
        <f t="shared" si="8"/>
        <v>-0.036</v>
      </c>
      <c r="L22" s="342">
        <v>17363</v>
      </c>
      <c r="M22" s="343">
        <v>17385</v>
      </c>
      <c r="N22" s="278">
        <f t="shared" si="9"/>
        <v>-22</v>
      </c>
      <c r="O22" s="278">
        <f t="shared" si="10"/>
        <v>-22000</v>
      </c>
      <c r="P22" s="278">
        <f t="shared" si="11"/>
        <v>-0.022</v>
      </c>
      <c r="Q22" s="469"/>
    </row>
    <row r="23" spans="1:17" s="465" customFormat="1" ht="15.75" customHeight="1">
      <c r="A23" s="362">
        <v>15</v>
      </c>
      <c r="B23" s="363" t="s">
        <v>98</v>
      </c>
      <c r="C23" s="366">
        <v>4864895</v>
      </c>
      <c r="D23" s="40" t="s">
        <v>12</v>
      </c>
      <c r="E23" s="41" t="s">
        <v>347</v>
      </c>
      <c r="F23" s="372">
        <v>800</v>
      </c>
      <c r="G23" s="342">
        <v>999814</v>
      </c>
      <c r="H23" s="343">
        <v>999919</v>
      </c>
      <c r="I23" s="278">
        <f>G23-H23</f>
        <v>-105</v>
      </c>
      <c r="J23" s="278">
        <f t="shared" si="7"/>
        <v>-84000</v>
      </c>
      <c r="K23" s="278">
        <f t="shared" si="8"/>
        <v>-0.084</v>
      </c>
      <c r="L23" s="342">
        <v>1249</v>
      </c>
      <c r="M23" s="343">
        <v>1255</v>
      </c>
      <c r="N23" s="278">
        <f>L23-M23</f>
        <v>-6</v>
      </c>
      <c r="O23" s="278">
        <f t="shared" si="10"/>
        <v>-4800</v>
      </c>
      <c r="P23" s="278">
        <f t="shared" si="11"/>
        <v>-0.0048</v>
      </c>
      <c r="Q23" s="469"/>
    </row>
    <row r="24" spans="1:17" s="465" customFormat="1" ht="15.75" customHeight="1">
      <c r="A24" s="362">
        <v>16</v>
      </c>
      <c r="B24" s="363" t="s">
        <v>99</v>
      </c>
      <c r="C24" s="366">
        <v>4864838</v>
      </c>
      <c r="D24" s="40" t="s">
        <v>12</v>
      </c>
      <c r="E24" s="41" t="s">
        <v>347</v>
      </c>
      <c r="F24" s="372">
        <v>1000</v>
      </c>
      <c r="G24" s="342">
        <v>999736</v>
      </c>
      <c r="H24" s="343">
        <v>999728</v>
      </c>
      <c r="I24" s="278">
        <f t="shared" si="6"/>
        <v>8</v>
      </c>
      <c r="J24" s="278">
        <f t="shared" si="7"/>
        <v>8000</v>
      </c>
      <c r="K24" s="278">
        <f t="shared" si="8"/>
        <v>0.008</v>
      </c>
      <c r="L24" s="342">
        <v>29610</v>
      </c>
      <c r="M24" s="343">
        <v>29482</v>
      </c>
      <c r="N24" s="278">
        <f t="shared" si="9"/>
        <v>128</v>
      </c>
      <c r="O24" s="278">
        <f t="shared" si="10"/>
        <v>128000</v>
      </c>
      <c r="P24" s="278">
        <f t="shared" si="11"/>
        <v>0.128</v>
      </c>
      <c r="Q24" s="469"/>
    </row>
    <row r="25" spans="1:17" s="465" customFormat="1" ht="15.75" customHeight="1">
      <c r="A25" s="362">
        <v>17</v>
      </c>
      <c r="B25" s="363" t="s">
        <v>122</v>
      </c>
      <c r="C25" s="366">
        <v>4864839</v>
      </c>
      <c r="D25" s="40" t="s">
        <v>12</v>
      </c>
      <c r="E25" s="41" t="s">
        <v>347</v>
      </c>
      <c r="F25" s="372">
        <v>1000</v>
      </c>
      <c r="G25" s="342">
        <v>1252</v>
      </c>
      <c r="H25" s="343">
        <v>1312</v>
      </c>
      <c r="I25" s="278">
        <f t="shared" si="6"/>
        <v>-60</v>
      </c>
      <c r="J25" s="278">
        <f t="shared" si="7"/>
        <v>-60000</v>
      </c>
      <c r="K25" s="278">
        <f t="shared" si="8"/>
        <v>-0.06</v>
      </c>
      <c r="L25" s="342">
        <v>9721</v>
      </c>
      <c r="M25" s="343">
        <v>9673</v>
      </c>
      <c r="N25" s="278">
        <f t="shared" si="9"/>
        <v>48</v>
      </c>
      <c r="O25" s="278">
        <f t="shared" si="10"/>
        <v>48000</v>
      </c>
      <c r="P25" s="278">
        <f t="shared" si="11"/>
        <v>0.048</v>
      </c>
      <c r="Q25" s="469"/>
    </row>
    <row r="26" spans="1:17" s="465" customFormat="1" ht="15.75" customHeight="1">
      <c r="A26" s="362">
        <v>18</v>
      </c>
      <c r="B26" s="363" t="s">
        <v>125</v>
      </c>
      <c r="C26" s="366">
        <v>4864788</v>
      </c>
      <c r="D26" s="40" t="s">
        <v>12</v>
      </c>
      <c r="E26" s="41" t="s">
        <v>347</v>
      </c>
      <c r="F26" s="372">
        <v>100</v>
      </c>
      <c r="G26" s="342">
        <v>12086</v>
      </c>
      <c r="H26" s="343">
        <v>12046</v>
      </c>
      <c r="I26" s="278">
        <f t="shared" si="6"/>
        <v>40</v>
      </c>
      <c r="J26" s="278">
        <f t="shared" si="7"/>
        <v>4000</v>
      </c>
      <c r="K26" s="278">
        <f t="shared" si="8"/>
        <v>0.004</v>
      </c>
      <c r="L26" s="342">
        <v>358</v>
      </c>
      <c r="M26" s="343">
        <v>358</v>
      </c>
      <c r="N26" s="278">
        <f t="shared" si="9"/>
        <v>0</v>
      </c>
      <c r="O26" s="278">
        <f t="shared" si="10"/>
        <v>0</v>
      </c>
      <c r="P26" s="278">
        <f t="shared" si="11"/>
        <v>0</v>
      </c>
      <c r="Q26" s="469"/>
    </row>
    <row r="27" spans="1:17" s="465" customFormat="1" ht="15.75" customHeight="1">
      <c r="A27" s="362">
        <v>19</v>
      </c>
      <c r="B27" s="363" t="s">
        <v>123</v>
      </c>
      <c r="C27" s="366">
        <v>4864883</v>
      </c>
      <c r="D27" s="40" t="s">
        <v>12</v>
      </c>
      <c r="E27" s="41" t="s">
        <v>347</v>
      </c>
      <c r="F27" s="372">
        <v>1000</v>
      </c>
      <c r="G27" s="342">
        <v>998643</v>
      </c>
      <c r="H27" s="343">
        <v>998169</v>
      </c>
      <c r="I27" s="278">
        <f t="shared" si="6"/>
        <v>474</v>
      </c>
      <c r="J27" s="278">
        <f t="shared" si="7"/>
        <v>474000</v>
      </c>
      <c r="K27" s="278">
        <f t="shared" si="8"/>
        <v>0.474</v>
      </c>
      <c r="L27" s="342">
        <v>15632</v>
      </c>
      <c r="M27" s="343">
        <v>15630</v>
      </c>
      <c r="N27" s="278">
        <f t="shared" si="9"/>
        <v>2</v>
      </c>
      <c r="O27" s="278">
        <f t="shared" si="10"/>
        <v>2000</v>
      </c>
      <c r="P27" s="278">
        <f t="shared" si="11"/>
        <v>0.002</v>
      </c>
      <c r="Q27" s="469"/>
    </row>
    <row r="28" spans="1:17" s="465" customFormat="1" ht="15.75" customHeight="1">
      <c r="A28" s="362"/>
      <c r="B28" s="365" t="s">
        <v>100</v>
      </c>
      <c r="C28" s="366"/>
      <c r="D28" s="40"/>
      <c r="E28" s="40"/>
      <c r="F28" s="372"/>
      <c r="G28" s="342"/>
      <c r="H28" s="343"/>
      <c r="I28" s="516"/>
      <c r="J28" s="516"/>
      <c r="K28" s="131"/>
      <c r="L28" s="514"/>
      <c r="M28" s="516"/>
      <c r="N28" s="516"/>
      <c r="O28" s="516"/>
      <c r="P28" s="131"/>
      <c r="Q28" s="469"/>
    </row>
    <row r="29" spans="1:17" s="465" customFormat="1" ht="15.75" customHeight="1">
      <c r="A29" s="362">
        <v>20</v>
      </c>
      <c r="B29" s="363" t="s">
        <v>101</v>
      </c>
      <c r="C29" s="366">
        <v>4864954</v>
      </c>
      <c r="D29" s="40" t="s">
        <v>12</v>
      </c>
      <c r="E29" s="41" t="s">
        <v>347</v>
      </c>
      <c r="F29" s="372">
        <v>1375</v>
      </c>
      <c r="G29" s="342">
        <v>999999</v>
      </c>
      <c r="H29" s="343">
        <v>999999</v>
      </c>
      <c r="I29" s="278">
        <f>G29-H29</f>
        <v>0</v>
      </c>
      <c r="J29" s="278">
        <f>$F29*I29</f>
        <v>0</v>
      </c>
      <c r="K29" s="278">
        <f>J29/1000000</f>
        <v>0</v>
      </c>
      <c r="L29" s="342">
        <v>960015</v>
      </c>
      <c r="M29" s="343">
        <v>962502</v>
      </c>
      <c r="N29" s="278">
        <f>L29-M29</f>
        <v>-2487</v>
      </c>
      <c r="O29" s="278">
        <f>$F29*N29</f>
        <v>-3419625</v>
      </c>
      <c r="P29" s="278">
        <f>O29/1000000</f>
        <v>-3.419625</v>
      </c>
      <c r="Q29" s="469"/>
    </row>
    <row r="30" spans="1:17" s="465" customFormat="1" ht="15.75" customHeight="1">
      <c r="A30" s="362">
        <v>21</v>
      </c>
      <c r="B30" s="363" t="s">
        <v>102</v>
      </c>
      <c r="C30" s="366">
        <v>4865042</v>
      </c>
      <c r="D30" s="40" t="s">
        <v>12</v>
      </c>
      <c r="E30" s="41" t="s">
        <v>347</v>
      </c>
      <c r="F30" s="372">
        <v>1100</v>
      </c>
      <c r="G30" s="342">
        <v>999998</v>
      </c>
      <c r="H30" s="343">
        <v>999998</v>
      </c>
      <c r="I30" s="278">
        <f>G30-H30</f>
        <v>0</v>
      </c>
      <c r="J30" s="278">
        <f>$F30*I30</f>
        <v>0</v>
      </c>
      <c r="K30" s="278">
        <f>J30/1000000</f>
        <v>0</v>
      </c>
      <c r="L30" s="342">
        <v>661206</v>
      </c>
      <c r="M30" s="343">
        <v>665241</v>
      </c>
      <c r="N30" s="278">
        <f>L30-M30</f>
        <v>-4035</v>
      </c>
      <c r="O30" s="278">
        <f>$F30*N30</f>
        <v>-4438500</v>
      </c>
      <c r="P30" s="278">
        <f>O30/1000000</f>
        <v>-4.4385</v>
      </c>
      <c r="Q30" s="469"/>
    </row>
    <row r="31" spans="1:17" s="465" customFormat="1" ht="15.75" customHeight="1">
      <c r="A31" s="362">
        <v>22</v>
      </c>
      <c r="B31" s="363" t="s">
        <v>368</v>
      </c>
      <c r="C31" s="366">
        <v>4864943</v>
      </c>
      <c r="D31" s="40" t="s">
        <v>12</v>
      </c>
      <c r="E31" s="41" t="s">
        <v>347</v>
      </c>
      <c r="F31" s="372">
        <v>1000</v>
      </c>
      <c r="G31" s="342">
        <v>980324</v>
      </c>
      <c r="H31" s="343">
        <v>980562</v>
      </c>
      <c r="I31" s="278">
        <f>G31-H31</f>
        <v>-238</v>
      </c>
      <c r="J31" s="278">
        <f>$F31*I31</f>
        <v>-238000</v>
      </c>
      <c r="K31" s="278">
        <f>J31/1000000</f>
        <v>-0.238</v>
      </c>
      <c r="L31" s="342">
        <v>7821</v>
      </c>
      <c r="M31" s="343">
        <v>7852</v>
      </c>
      <c r="N31" s="278">
        <f>L31-M31</f>
        <v>-31</v>
      </c>
      <c r="O31" s="278">
        <f>$F31*N31</f>
        <v>-31000</v>
      </c>
      <c r="P31" s="278">
        <f>O31/1000000</f>
        <v>-0.031</v>
      </c>
      <c r="Q31" s="469"/>
    </row>
    <row r="32" spans="1:17" s="465" customFormat="1" ht="15.75" customHeight="1">
      <c r="A32" s="362"/>
      <c r="B32" s="365" t="s">
        <v>32</v>
      </c>
      <c r="C32" s="366"/>
      <c r="D32" s="40"/>
      <c r="E32" s="40"/>
      <c r="F32" s="372"/>
      <c r="G32" s="342"/>
      <c r="H32" s="343"/>
      <c r="I32" s="278"/>
      <c r="J32" s="278"/>
      <c r="K32" s="131">
        <f>SUM(K16:K31)</f>
        <v>-0.3939999999999999</v>
      </c>
      <c r="L32" s="277"/>
      <c r="M32" s="278"/>
      <c r="N32" s="278"/>
      <c r="O32" s="278"/>
      <c r="P32" s="131">
        <f>SUM(P16:P31)</f>
        <v>-7.713925</v>
      </c>
      <c r="Q32" s="469"/>
    </row>
    <row r="33" spans="1:17" s="465" customFormat="1" ht="15.75" customHeight="1">
      <c r="A33" s="362">
        <v>23</v>
      </c>
      <c r="B33" s="363" t="s">
        <v>103</v>
      </c>
      <c r="C33" s="366">
        <v>4864910</v>
      </c>
      <c r="D33" s="40" t="s">
        <v>12</v>
      </c>
      <c r="E33" s="41" t="s">
        <v>347</v>
      </c>
      <c r="F33" s="372">
        <v>-1000</v>
      </c>
      <c r="G33" s="342">
        <v>949978</v>
      </c>
      <c r="H33" s="343">
        <v>950099</v>
      </c>
      <c r="I33" s="278">
        <f>G33-H33</f>
        <v>-121</v>
      </c>
      <c r="J33" s="278">
        <f>$F33*I33</f>
        <v>121000</v>
      </c>
      <c r="K33" s="278">
        <f>J33/1000000</f>
        <v>0.121</v>
      </c>
      <c r="L33" s="342">
        <v>941599</v>
      </c>
      <c r="M33" s="343">
        <v>941793</v>
      </c>
      <c r="N33" s="278">
        <f>L33-M33</f>
        <v>-194</v>
      </c>
      <c r="O33" s="278">
        <f>$F33*N33</f>
        <v>194000</v>
      </c>
      <c r="P33" s="278">
        <f>O33/1000000</f>
        <v>0.194</v>
      </c>
      <c r="Q33" s="469"/>
    </row>
    <row r="34" spans="1:17" s="465" customFormat="1" ht="15.75" customHeight="1">
      <c r="A34" s="362">
        <v>24</v>
      </c>
      <c r="B34" s="363" t="s">
        <v>104</v>
      </c>
      <c r="C34" s="366">
        <v>4864911</v>
      </c>
      <c r="D34" s="40" t="s">
        <v>12</v>
      </c>
      <c r="E34" s="41" t="s">
        <v>347</v>
      </c>
      <c r="F34" s="372">
        <v>-1000</v>
      </c>
      <c r="G34" s="342">
        <v>961647</v>
      </c>
      <c r="H34" s="343">
        <v>961641</v>
      </c>
      <c r="I34" s="278">
        <f>G34-H34</f>
        <v>6</v>
      </c>
      <c r="J34" s="278">
        <f>$F34*I34</f>
        <v>-6000</v>
      </c>
      <c r="K34" s="278">
        <f>J34/1000000</f>
        <v>-0.006</v>
      </c>
      <c r="L34" s="342">
        <v>954786</v>
      </c>
      <c r="M34" s="343">
        <v>954802</v>
      </c>
      <c r="N34" s="278">
        <f>L34-M34</f>
        <v>-16</v>
      </c>
      <c r="O34" s="278">
        <f>$F34*N34</f>
        <v>16000</v>
      </c>
      <c r="P34" s="278">
        <f>O34/1000000</f>
        <v>0.016</v>
      </c>
      <c r="Q34" s="469"/>
    </row>
    <row r="35" spans="1:17" ht="15.75" customHeight="1">
      <c r="A35" s="362">
        <v>25</v>
      </c>
      <c r="B35" s="404" t="s">
        <v>146</v>
      </c>
      <c r="C35" s="373">
        <v>4902528</v>
      </c>
      <c r="D35" s="12" t="s">
        <v>12</v>
      </c>
      <c r="E35" s="41" t="s">
        <v>347</v>
      </c>
      <c r="F35" s="373">
        <v>300</v>
      </c>
      <c r="G35" s="340">
        <v>15</v>
      </c>
      <c r="H35" s="341">
        <v>15</v>
      </c>
      <c r="I35" s="390">
        <f>G35-H35</f>
        <v>0</v>
      </c>
      <c r="J35" s="390">
        <f>$F35*I35</f>
        <v>0</v>
      </c>
      <c r="K35" s="390">
        <f>J35/1000000</f>
        <v>0</v>
      </c>
      <c r="L35" s="340">
        <v>462</v>
      </c>
      <c r="M35" s="341">
        <v>462</v>
      </c>
      <c r="N35" s="390">
        <f>L35-M35</f>
        <v>0</v>
      </c>
      <c r="O35" s="390">
        <f>$F35*N35</f>
        <v>0</v>
      </c>
      <c r="P35" s="390">
        <f>O35/1000000</f>
        <v>0</v>
      </c>
      <c r="Q35" s="410"/>
    </row>
    <row r="36" spans="1:17" ht="15.75" customHeight="1">
      <c r="A36" s="362"/>
      <c r="B36" s="365" t="s">
        <v>27</v>
      </c>
      <c r="C36" s="366"/>
      <c r="D36" s="40"/>
      <c r="E36" s="40"/>
      <c r="F36" s="372"/>
      <c r="G36" s="340"/>
      <c r="H36" s="341"/>
      <c r="I36" s="390"/>
      <c r="J36" s="390"/>
      <c r="K36" s="390"/>
      <c r="L36" s="391"/>
      <c r="M36" s="390"/>
      <c r="N36" s="390"/>
      <c r="O36" s="390"/>
      <c r="P36" s="390"/>
      <c r="Q36" s="155"/>
    </row>
    <row r="37" spans="1:17" s="465" customFormat="1" ht="15">
      <c r="A37" s="362">
        <v>26</v>
      </c>
      <c r="B37" s="328" t="s">
        <v>46</v>
      </c>
      <c r="C37" s="366">
        <v>4864854</v>
      </c>
      <c r="D37" s="44" t="s">
        <v>12</v>
      </c>
      <c r="E37" s="41" t="s">
        <v>347</v>
      </c>
      <c r="F37" s="372">
        <v>1000</v>
      </c>
      <c r="G37" s="342">
        <v>0</v>
      </c>
      <c r="H37" s="343">
        <v>0</v>
      </c>
      <c r="I37" s="278">
        <f>G37-H37</f>
        <v>0</v>
      </c>
      <c r="J37" s="278">
        <f>$F37*I37</f>
        <v>0</v>
      </c>
      <c r="K37" s="278">
        <f>J37/1000000</f>
        <v>0</v>
      </c>
      <c r="L37" s="342">
        <v>1244</v>
      </c>
      <c r="M37" s="343">
        <v>238</v>
      </c>
      <c r="N37" s="278">
        <f>L37-M37</f>
        <v>1006</v>
      </c>
      <c r="O37" s="278">
        <f>$F37*N37</f>
        <v>1006000</v>
      </c>
      <c r="P37" s="278">
        <f>O37/1000000</f>
        <v>1.006</v>
      </c>
      <c r="Q37" s="507" t="s">
        <v>451</v>
      </c>
    </row>
    <row r="38" spans="1:17" s="465" customFormat="1" ht="15.75" customHeight="1">
      <c r="A38" s="362"/>
      <c r="B38" s="365" t="s">
        <v>105</v>
      </c>
      <c r="C38" s="366"/>
      <c r="D38" s="40"/>
      <c r="E38" s="40"/>
      <c r="F38" s="372"/>
      <c r="G38" s="342"/>
      <c r="H38" s="343"/>
      <c r="I38" s="278"/>
      <c r="J38" s="278"/>
      <c r="K38" s="278"/>
      <c r="L38" s="277"/>
      <c r="M38" s="278"/>
      <c r="N38" s="278"/>
      <c r="O38" s="278"/>
      <c r="P38" s="278"/>
      <c r="Q38" s="469"/>
    </row>
    <row r="39" spans="1:17" s="465" customFormat="1" ht="15.75" customHeight="1">
      <c r="A39" s="362">
        <v>27</v>
      </c>
      <c r="B39" s="363" t="s">
        <v>106</v>
      </c>
      <c r="C39" s="366">
        <v>5295161</v>
      </c>
      <c r="D39" s="40" t="s">
        <v>12</v>
      </c>
      <c r="E39" s="41" t="s">
        <v>347</v>
      </c>
      <c r="F39" s="372">
        <v>-1000</v>
      </c>
      <c r="G39" s="342">
        <v>4821</v>
      </c>
      <c r="H39" s="343">
        <v>419</v>
      </c>
      <c r="I39" s="278">
        <f>G39-H39</f>
        <v>4402</v>
      </c>
      <c r="J39" s="278">
        <f>$F39*I39</f>
        <v>-4402000</v>
      </c>
      <c r="K39" s="278">
        <f>J39/1000000</f>
        <v>-4.402</v>
      </c>
      <c r="L39" s="342">
        <v>997404</v>
      </c>
      <c r="M39" s="343">
        <v>997469</v>
      </c>
      <c r="N39" s="278">
        <f>L39-M39</f>
        <v>-65</v>
      </c>
      <c r="O39" s="278">
        <f>$F39*N39</f>
        <v>65000</v>
      </c>
      <c r="P39" s="278">
        <f>O39/1000000</f>
        <v>0.065</v>
      </c>
      <c r="Q39" s="469"/>
    </row>
    <row r="40" spans="1:17" s="465" customFormat="1" ht="15.75" customHeight="1">
      <c r="A40" s="362">
        <v>28</v>
      </c>
      <c r="B40" s="363" t="s">
        <v>107</v>
      </c>
      <c r="C40" s="366">
        <v>4865155</v>
      </c>
      <c r="D40" s="40" t="s">
        <v>12</v>
      </c>
      <c r="E40" s="41" t="s">
        <v>347</v>
      </c>
      <c r="F40" s="372">
        <v>-2500</v>
      </c>
      <c r="G40" s="342">
        <v>5357</v>
      </c>
      <c r="H40" s="343">
        <v>5155</v>
      </c>
      <c r="I40" s="278">
        <f>G40-H40</f>
        <v>202</v>
      </c>
      <c r="J40" s="278">
        <f>$F40*I40</f>
        <v>-505000</v>
      </c>
      <c r="K40" s="278">
        <f>J40/1000000</f>
        <v>-0.505</v>
      </c>
      <c r="L40" s="342">
        <v>118</v>
      </c>
      <c r="M40" s="343">
        <v>136</v>
      </c>
      <c r="N40" s="278">
        <f>L40-M40</f>
        <v>-18</v>
      </c>
      <c r="O40" s="278">
        <f>$F40*N40</f>
        <v>45000</v>
      </c>
      <c r="P40" s="278">
        <f>O40/1000000</f>
        <v>0.045</v>
      </c>
      <c r="Q40" s="481" t="s">
        <v>461</v>
      </c>
    </row>
    <row r="41" spans="1:17" s="465" customFormat="1" ht="15.75" customHeight="1">
      <c r="A41" s="362"/>
      <c r="B41" s="363"/>
      <c r="C41" s="366">
        <v>4865029</v>
      </c>
      <c r="D41" s="40" t="s">
        <v>12</v>
      </c>
      <c r="E41" s="41" t="s">
        <v>347</v>
      </c>
      <c r="F41" s="372">
        <v>-1000</v>
      </c>
      <c r="G41" s="342">
        <v>592</v>
      </c>
      <c r="H41" s="343">
        <v>0</v>
      </c>
      <c r="I41" s="278">
        <f>G41-H41</f>
        <v>592</v>
      </c>
      <c r="J41" s="278">
        <f>$F41*I41</f>
        <v>-592000</v>
      </c>
      <c r="K41" s="278">
        <f>J41/1000000</f>
        <v>-0.592</v>
      </c>
      <c r="L41" s="342">
        <v>999996</v>
      </c>
      <c r="M41" s="343">
        <v>1000000</v>
      </c>
      <c r="N41" s="278">
        <f>L41-M41</f>
        <v>-4</v>
      </c>
      <c r="O41" s="278">
        <f>$F41*N41</f>
        <v>4000</v>
      </c>
      <c r="P41" s="278">
        <f>O41/1000000</f>
        <v>0.004</v>
      </c>
      <c r="Q41" s="481" t="s">
        <v>459</v>
      </c>
    </row>
    <row r="42" spans="1:17" s="465" customFormat="1" ht="15.75" customHeight="1">
      <c r="A42" s="362">
        <v>29</v>
      </c>
      <c r="B42" s="363" t="s">
        <v>108</v>
      </c>
      <c r="C42" s="366">
        <v>5128420</v>
      </c>
      <c r="D42" s="40" t="s">
        <v>12</v>
      </c>
      <c r="E42" s="41" t="s">
        <v>347</v>
      </c>
      <c r="F42" s="372">
        <v>-1000</v>
      </c>
      <c r="G42" s="342">
        <v>994116</v>
      </c>
      <c r="H42" s="343">
        <v>994305</v>
      </c>
      <c r="I42" s="278">
        <f>G42-H42</f>
        <v>-189</v>
      </c>
      <c r="J42" s="278">
        <f>$F42*I42</f>
        <v>189000</v>
      </c>
      <c r="K42" s="278">
        <f>J42/1000000</f>
        <v>0.189</v>
      </c>
      <c r="L42" s="342">
        <v>993744</v>
      </c>
      <c r="M42" s="343">
        <v>993750</v>
      </c>
      <c r="N42" s="278">
        <f>L42-M42</f>
        <v>-6</v>
      </c>
      <c r="O42" s="278">
        <f>$F42*N42</f>
        <v>6000</v>
      </c>
      <c r="P42" s="278">
        <f>O42/1000000</f>
        <v>0.006</v>
      </c>
      <c r="Q42" s="506"/>
    </row>
    <row r="43" spans="1:17" s="465" customFormat="1" ht="15.75" customHeight="1">
      <c r="A43" s="362">
        <v>30</v>
      </c>
      <c r="B43" s="328" t="s">
        <v>109</v>
      </c>
      <c r="C43" s="366">
        <v>4864944</v>
      </c>
      <c r="D43" s="40" t="s">
        <v>12</v>
      </c>
      <c r="E43" s="41" t="s">
        <v>347</v>
      </c>
      <c r="F43" s="372">
        <v>-1000</v>
      </c>
      <c r="G43" s="342">
        <v>999510</v>
      </c>
      <c r="H43" s="343">
        <v>999677</v>
      </c>
      <c r="I43" s="278">
        <f>G43-H43</f>
        <v>-167</v>
      </c>
      <c r="J43" s="278">
        <f>$F43*I43</f>
        <v>167000</v>
      </c>
      <c r="K43" s="278">
        <f>J43/1000000</f>
        <v>0.167</v>
      </c>
      <c r="L43" s="342">
        <v>30</v>
      </c>
      <c r="M43" s="343">
        <v>30</v>
      </c>
      <c r="N43" s="278">
        <f>L43-M43</f>
        <v>0</v>
      </c>
      <c r="O43" s="278">
        <f>$F43*N43</f>
        <v>0</v>
      </c>
      <c r="P43" s="278">
        <f>O43/1000000</f>
        <v>0</v>
      </c>
      <c r="Q43" s="488"/>
    </row>
    <row r="44" spans="1:17" ht="15.75" customHeight="1">
      <c r="A44" s="362"/>
      <c r="B44" s="365" t="s">
        <v>411</v>
      </c>
      <c r="C44" s="366"/>
      <c r="D44" s="473"/>
      <c r="E44" s="474"/>
      <c r="F44" s="372"/>
      <c r="G44" s="391"/>
      <c r="H44" s="390"/>
      <c r="I44" s="390"/>
      <c r="J44" s="390"/>
      <c r="K44" s="390"/>
      <c r="L44" s="391"/>
      <c r="M44" s="390"/>
      <c r="N44" s="390"/>
      <c r="O44" s="390"/>
      <c r="P44" s="390"/>
      <c r="Q44" s="192"/>
    </row>
    <row r="45" spans="1:17" s="465" customFormat="1" ht="15.75" customHeight="1">
      <c r="A45" s="362">
        <v>31</v>
      </c>
      <c r="B45" s="363" t="s">
        <v>106</v>
      </c>
      <c r="C45" s="366">
        <v>4865002</v>
      </c>
      <c r="D45" s="473" t="s">
        <v>12</v>
      </c>
      <c r="E45" s="474" t="s">
        <v>347</v>
      </c>
      <c r="F45" s="372">
        <v>-2000</v>
      </c>
      <c r="G45" s="342">
        <v>6664</v>
      </c>
      <c r="H45" s="343">
        <v>6115</v>
      </c>
      <c r="I45" s="278">
        <f>G45-H45</f>
        <v>549</v>
      </c>
      <c r="J45" s="278">
        <f>$F45*I45</f>
        <v>-1098000</v>
      </c>
      <c r="K45" s="278">
        <f>J45/1000000</f>
        <v>-1.098</v>
      </c>
      <c r="L45" s="342">
        <v>999043</v>
      </c>
      <c r="M45" s="343">
        <v>999051</v>
      </c>
      <c r="N45" s="278">
        <f>L45-M45</f>
        <v>-8</v>
      </c>
      <c r="O45" s="278">
        <f>$F45*N45</f>
        <v>16000</v>
      </c>
      <c r="P45" s="278">
        <f>O45/1000000</f>
        <v>0.016</v>
      </c>
      <c r="Q45" s="498"/>
    </row>
    <row r="46" spans="1:17" s="465" customFormat="1" ht="15.75" customHeight="1">
      <c r="A46" s="362">
        <v>32</v>
      </c>
      <c r="B46" s="363" t="s">
        <v>415</v>
      </c>
      <c r="C46" s="366">
        <v>5128456</v>
      </c>
      <c r="D46" s="473" t="s">
        <v>12</v>
      </c>
      <c r="E46" s="474" t="s">
        <v>347</v>
      </c>
      <c r="F46" s="372">
        <v>-1000</v>
      </c>
      <c r="G46" s="342">
        <v>1650</v>
      </c>
      <c r="H46" s="343">
        <v>53</v>
      </c>
      <c r="I46" s="278">
        <f>G46-H46</f>
        <v>1597</v>
      </c>
      <c r="J46" s="278">
        <f>$F46*I46</f>
        <v>-1597000</v>
      </c>
      <c r="K46" s="278">
        <f>J46/1000000</f>
        <v>-1.597</v>
      </c>
      <c r="L46" s="342">
        <v>999998</v>
      </c>
      <c r="M46" s="343">
        <v>999999</v>
      </c>
      <c r="N46" s="278">
        <f>L46-M46</f>
        <v>-1</v>
      </c>
      <c r="O46" s="278">
        <f>$F46*N46</f>
        <v>1000</v>
      </c>
      <c r="P46" s="278">
        <f>O46/1000000</f>
        <v>0.001</v>
      </c>
      <c r="Q46" s="475" t="s">
        <v>449</v>
      </c>
    </row>
    <row r="47" spans="1:17" s="465" customFormat="1" ht="15.75" customHeight="1">
      <c r="A47" s="362">
        <v>33</v>
      </c>
      <c r="B47" s="363" t="s">
        <v>412</v>
      </c>
      <c r="C47" s="366">
        <v>5128452</v>
      </c>
      <c r="D47" s="473" t="s">
        <v>12</v>
      </c>
      <c r="E47" s="474" t="s">
        <v>347</v>
      </c>
      <c r="F47" s="372">
        <v>-1000</v>
      </c>
      <c r="G47" s="342">
        <v>999740</v>
      </c>
      <c r="H47" s="343">
        <v>997561</v>
      </c>
      <c r="I47" s="278">
        <f>G47-H47</f>
        <v>2179</v>
      </c>
      <c r="J47" s="278">
        <f>$F47*I47</f>
        <v>-2179000</v>
      </c>
      <c r="K47" s="278">
        <f>J47/1000000</f>
        <v>-2.179</v>
      </c>
      <c r="L47" s="342">
        <v>999855</v>
      </c>
      <c r="M47" s="343">
        <v>999855</v>
      </c>
      <c r="N47" s="278">
        <f>L47-M47</f>
        <v>0</v>
      </c>
      <c r="O47" s="278">
        <f>$F47*N47</f>
        <v>0</v>
      </c>
      <c r="P47" s="278">
        <f>O47/1000000</f>
        <v>0</v>
      </c>
      <c r="Q47" s="498"/>
    </row>
    <row r="48" spans="1:17" s="465" customFormat="1" ht="15.75" customHeight="1">
      <c r="A48" s="362"/>
      <c r="B48" s="365" t="s">
        <v>42</v>
      </c>
      <c r="C48" s="366"/>
      <c r="D48" s="40"/>
      <c r="E48" s="40"/>
      <c r="F48" s="372"/>
      <c r="G48" s="342"/>
      <c r="H48" s="343"/>
      <c r="I48" s="278"/>
      <c r="J48" s="278"/>
      <c r="K48" s="278"/>
      <c r="L48" s="277"/>
      <c r="M48" s="278"/>
      <c r="N48" s="278"/>
      <c r="O48" s="278"/>
      <c r="P48" s="278"/>
      <c r="Q48" s="469"/>
    </row>
    <row r="49" spans="1:17" s="465" customFormat="1" ht="15.75" customHeight="1">
      <c r="A49" s="362"/>
      <c r="B49" s="364" t="s">
        <v>18</v>
      </c>
      <c r="C49" s="366"/>
      <c r="D49" s="44"/>
      <c r="E49" s="44"/>
      <c r="F49" s="372"/>
      <c r="G49" s="342"/>
      <c r="H49" s="343"/>
      <c r="I49" s="278"/>
      <c r="J49" s="278"/>
      <c r="K49" s="278"/>
      <c r="L49" s="277"/>
      <c r="M49" s="278"/>
      <c r="N49" s="278"/>
      <c r="O49" s="278"/>
      <c r="P49" s="278"/>
      <c r="Q49" s="469"/>
    </row>
    <row r="50" spans="1:17" s="465" customFormat="1" ht="15.75" customHeight="1">
      <c r="A50" s="362">
        <v>34</v>
      </c>
      <c r="B50" s="363" t="s">
        <v>19</v>
      </c>
      <c r="C50" s="366">
        <v>4864808</v>
      </c>
      <c r="D50" s="40" t="s">
        <v>12</v>
      </c>
      <c r="E50" s="41" t="s">
        <v>347</v>
      </c>
      <c r="F50" s="372">
        <v>200</v>
      </c>
      <c r="G50" s="342">
        <v>12272</v>
      </c>
      <c r="H50" s="343">
        <v>11920</v>
      </c>
      <c r="I50" s="278">
        <f>G50-H50</f>
        <v>352</v>
      </c>
      <c r="J50" s="278">
        <f>$F50*I50</f>
        <v>70400</v>
      </c>
      <c r="K50" s="278">
        <f>J50/1000000</f>
        <v>0.0704</v>
      </c>
      <c r="L50" s="342">
        <v>20956</v>
      </c>
      <c r="M50" s="343">
        <v>21017</v>
      </c>
      <c r="N50" s="278">
        <f>L50-M50</f>
        <v>-61</v>
      </c>
      <c r="O50" s="278">
        <f>$F50*N50</f>
        <v>-12200</v>
      </c>
      <c r="P50" s="278">
        <f>O50/1000000</f>
        <v>-0.0122</v>
      </c>
      <c r="Q50" s="499"/>
    </row>
    <row r="51" spans="1:17" s="465" customFormat="1" ht="15.75" customHeight="1">
      <c r="A51" s="362">
        <v>35</v>
      </c>
      <c r="B51" s="363" t="s">
        <v>20</v>
      </c>
      <c r="C51" s="366">
        <v>4865144</v>
      </c>
      <c r="D51" s="40" t="s">
        <v>12</v>
      </c>
      <c r="E51" s="41" t="s">
        <v>347</v>
      </c>
      <c r="F51" s="372">
        <v>1000</v>
      </c>
      <c r="G51" s="342">
        <v>86185</v>
      </c>
      <c r="H51" s="343">
        <v>86111</v>
      </c>
      <c r="I51" s="278">
        <f>G51-H51</f>
        <v>74</v>
      </c>
      <c r="J51" s="278">
        <f>$F51*I51</f>
        <v>74000</v>
      </c>
      <c r="K51" s="278">
        <f>J51/1000000</f>
        <v>0.074</v>
      </c>
      <c r="L51" s="342">
        <v>123262</v>
      </c>
      <c r="M51" s="343">
        <v>123227</v>
      </c>
      <c r="N51" s="278">
        <f>L51-M51</f>
        <v>35</v>
      </c>
      <c r="O51" s="278">
        <f>$F51*N51</f>
        <v>35000</v>
      </c>
      <c r="P51" s="278">
        <f>O51/1000000</f>
        <v>0.035</v>
      </c>
      <c r="Q51" s="469"/>
    </row>
    <row r="52" spans="1:17" ht="15.75" customHeight="1">
      <c r="A52" s="362"/>
      <c r="B52" s="365" t="s">
        <v>119</v>
      </c>
      <c r="C52" s="366"/>
      <c r="D52" s="40"/>
      <c r="E52" s="40"/>
      <c r="F52" s="372"/>
      <c r="G52" s="340"/>
      <c r="H52" s="341"/>
      <c r="I52" s="390"/>
      <c r="J52" s="390"/>
      <c r="K52" s="390"/>
      <c r="L52" s="391"/>
      <c r="M52" s="390"/>
      <c r="N52" s="390"/>
      <c r="O52" s="390"/>
      <c r="P52" s="390"/>
      <c r="Q52" s="155"/>
    </row>
    <row r="53" spans="1:17" s="465" customFormat="1" ht="15.75" customHeight="1">
      <c r="A53" s="362">
        <v>36</v>
      </c>
      <c r="B53" s="363" t="s">
        <v>120</v>
      </c>
      <c r="C53" s="366">
        <v>5295199</v>
      </c>
      <c r="D53" s="40" t="s">
        <v>12</v>
      </c>
      <c r="E53" s="41" t="s">
        <v>347</v>
      </c>
      <c r="F53" s="372">
        <v>100</v>
      </c>
      <c r="G53" s="342">
        <v>999628</v>
      </c>
      <c r="H53" s="343">
        <v>999998</v>
      </c>
      <c r="I53" s="278">
        <f>G53-H53</f>
        <v>-370</v>
      </c>
      <c r="J53" s="278">
        <f>$F53*I53</f>
        <v>-37000</v>
      </c>
      <c r="K53" s="278">
        <f>J53/1000000</f>
        <v>-0.037</v>
      </c>
      <c r="L53" s="342">
        <v>1001155</v>
      </c>
      <c r="M53" s="343">
        <v>999769</v>
      </c>
      <c r="N53" s="278">
        <f>L53-M53</f>
        <v>1386</v>
      </c>
      <c r="O53" s="278">
        <f>$F53*N53</f>
        <v>138600</v>
      </c>
      <c r="P53" s="278">
        <f>O53/1000000</f>
        <v>0.1386</v>
      </c>
      <c r="Q53" s="469"/>
    </row>
    <row r="54" spans="1:17" s="465" customFormat="1" ht="15.75" customHeight="1" thickBot="1">
      <c r="A54" s="522">
        <v>37</v>
      </c>
      <c r="B54" s="523" t="s">
        <v>121</v>
      </c>
      <c r="C54" s="367">
        <v>4865135</v>
      </c>
      <c r="D54" s="524" t="s">
        <v>12</v>
      </c>
      <c r="E54" s="525" t="s">
        <v>347</v>
      </c>
      <c r="F54" s="526">
        <v>100</v>
      </c>
      <c r="G54" s="468">
        <v>151736</v>
      </c>
      <c r="H54" s="468">
        <v>151772</v>
      </c>
      <c r="I54" s="527">
        <f>G54-H54</f>
        <v>-36</v>
      </c>
      <c r="J54" s="527">
        <f>$F54*I54</f>
        <v>-3600</v>
      </c>
      <c r="K54" s="528">
        <f>J54/1000000</f>
        <v>-0.0036</v>
      </c>
      <c r="L54" s="468">
        <v>52048</v>
      </c>
      <c r="M54" s="468">
        <v>49547</v>
      </c>
      <c r="N54" s="527">
        <f>L54-M54</f>
        <v>2501</v>
      </c>
      <c r="O54" s="527">
        <f>$F54*N54</f>
        <v>250100</v>
      </c>
      <c r="P54" s="528">
        <f>O54/1000000</f>
        <v>0.2501</v>
      </c>
      <c r="Q54" s="469"/>
    </row>
    <row r="55" spans="2:16" ht="17.25" thickTop="1">
      <c r="B55" s="16" t="s">
        <v>140</v>
      </c>
      <c r="F55" s="202"/>
      <c r="I55" s="17"/>
      <c r="J55" s="17"/>
      <c r="K55" s="396">
        <f>SUM(K8:K54)-K32</f>
        <v>-8.995528000000002</v>
      </c>
      <c r="N55" s="17"/>
      <c r="O55" s="17"/>
      <c r="P55" s="396">
        <f>SUM(P8:P54)-P32</f>
        <v>-5.6205163</v>
      </c>
    </row>
    <row r="56" spans="2:16" ht="1.5" customHeight="1">
      <c r="B56" s="16"/>
      <c r="F56" s="202"/>
      <c r="I56" s="17"/>
      <c r="J56" s="17"/>
      <c r="K56" s="28"/>
      <c r="N56" s="17"/>
      <c r="O56" s="17"/>
      <c r="P56" s="28"/>
    </row>
    <row r="57" spans="2:16" ht="16.5">
      <c r="B57" s="16" t="s">
        <v>141</v>
      </c>
      <c r="F57" s="202"/>
      <c r="I57" s="17"/>
      <c r="J57" s="17"/>
      <c r="K57" s="396">
        <f>SUM(K55:K56)</f>
        <v>-8.995528000000002</v>
      </c>
      <c r="N57" s="17"/>
      <c r="O57" s="17"/>
      <c r="P57" s="396">
        <f>SUM(P55:P56)</f>
        <v>-5.6205163</v>
      </c>
    </row>
    <row r="58" ht="15">
      <c r="F58" s="202"/>
    </row>
    <row r="59" spans="6:17" ht="15">
      <c r="F59" s="202"/>
      <c r="Q59" s="257" t="str">
        <f>NDPL!$Q$1</f>
        <v>OCTOBER-2016</v>
      </c>
    </row>
    <row r="60" ht="15">
      <c r="F60" s="202"/>
    </row>
    <row r="61" spans="6:17" ht="15">
      <c r="F61" s="202"/>
      <c r="Q61" s="257"/>
    </row>
    <row r="62" spans="1:16" ht="18.75" thickBot="1">
      <c r="A62" s="88" t="s">
        <v>247</v>
      </c>
      <c r="F62" s="202"/>
      <c r="G62" s="6"/>
      <c r="H62" s="6"/>
      <c r="I62" s="48" t="s">
        <v>7</v>
      </c>
      <c r="J62" s="18"/>
      <c r="K62" s="18"/>
      <c r="L62" s="18"/>
      <c r="M62" s="18"/>
      <c r="N62" s="48" t="s">
        <v>399</v>
      </c>
      <c r="O62" s="18"/>
      <c r="P62" s="18"/>
    </row>
    <row r="63" spans="1:17" ht="39.75" thickBot="1" thickTop="1">
      <c r="A63" s="35" t="s">
        <v>8</v>
      </c>
      <c r="B63" s="32" t="s">
        <v>9</v>
      </c>
      <c r="C63" s="33" t="s">
        <v>1</v>
      </c>
      <c r="D63" s="33" t="s">
        <v>2</v>
      </c>
      <c r="E63" s="33" t="s">
        <v>3</v>
      </c>
      <c r="F63" s="33" t="s">
        <v>10</v>
      </c>
      <c r="G63" s="35" t="str">
        <f>NDPL!G5</f>
        <v>FINAL READING 01/11/2016</v>
      </c>
      <c r="H63" s="33" t="str">
        <f>NDPL!H5</f>
        <v>INTIAL READING 01/10/2016</v>
      </c>
      <c r="I63" s="33" t="s">
        <v>4</v>
      </c>
      <c r="J63" s="33" t="s">
        <v>5</v>
      </c>
      <c r="K63" s="33" t="s">
        <v>6</v>
      </c>
      <c r="L63" s="35" t="str">
        <f>NDPL!G5</f>
        <v>FINAL READING 01/11/2016</v>
      </c>
      <c r="M63" s="33" t="str">
        <f>NDPL!H5</f>
        <v>INTIAL READING 01/10/2016</v>
      </c>
      <c r="N63" s="33" t="s">
        <v>4</v>
      </c>
      <c r="O63" s="33" t="s">
        <v>5</v>
      </c>
      <c r="P63" s="33" t="s">
        <v>6</v>
      </c>
      <c r="Q63" s="34" t="s">
        <v>310</v>
      </c>
    </row>
    <row r="64" spans="1:16" ht="17.25" thickBot="1" thickTop="1">
      <c r="A64" s="19"/>
      <c r="B64" s="89"/>
      <c r="C64" s="19"/>
      <c r="D64" s="19"/>
      <c r="E64" s="19"/>
      <c r="F64" s="32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7" ht="15.75" customHeight="1" thickTop="1">
      <c r="A65" s="360"/>
      <c r="B65" s="361" t="s">
        <v>126</v>
      </c>
      <c r="C65" s="36"/>
      <c r="D65" s="36"/>
      <c r="E65" s="36"/>
      <c r="F65" s="330"/>
      <c r="G65" s="29"/>
      <c r="H65" s="477"/>
      <c r="I65" s="477"/>
      <c r="J65" s="477"/>
      <c r="K65" s="477"/>
      <c r="L65" s="29"/>
      <c r="M65" s="477"/>
      <c r="N65" s="477"/>
      <c r="O65" s="477"/>
      <c r="P65" s="477"/>
      <c r="Q65" s="599"/>
    </row>
    <row r="66" spans="1:17" s="465" customFormat="1" ht="15.75" customHeight="1">
      <c r="A66" s="362">
        <v>1</v>
      </c>
      <c r="B66" s="363" t="s">
        <v>15</v>
      </c>
      <c r="C66" s="366">
        <v>4864968</v>
      </c>
      <c r="D66" s="40" t="s">
        <v>12</v>
      </c>
      <c r="E66" s="41" t="s">
        <v>347</v>
      </c>
      <c r="F66" s="372">
        <v>-1000</v>
      </c>
      <c r="G66" s="342">
        <v>981173</v>
      </c>
      <c r="H66" s="343">
        <v>981307</v>
      </c>
      <c r="I66" s="343">
        <f>G66-H66</f>
        <v>-134</v>
      </c>
      <c r="J66" s="343">
        <f>$F66*I66</f>
        <v>134000</v>
      </c>
      <c r="K66" s="343">
        <f>J66/1000000</f>
        <v>0.134</v>
      </c>
      <c r="L66" s="342">
        <v>883123</v>
      </c>
      <c r="M66" s="343">
        <v>883401</v>
      </c>
      <c r="N66" s="343">
        <f>L66-M66</f>
        <v>-278</v>
      </c>
      <c r="O66" s="343">
        <f>$F66*N66</f>
        <v>278000</v>
      </c>
      <c r="P66" s="343">
        <f>O66/1000000</f>
        <v>0.278</v>
      </c>
      <c r="Q66" s="469"/>
    </row>
    <row r="67" spans="1:17" s="465" customFormat="1" ht="15.75" customHeight="1">
      <c r="A67" s="362">
        <v>2</v>
      </c>
      <c r="B67" s="363" t="s">
        <v>16</v>
      </c>
      <c r="C67" s="366">
        <v>5295149</v>
      </c>
      <c r="D67" s="40" t="s">
        <v>12</v>
      </c>
      <c r="E67" s="41" t="s">
        <v>347</v>
      </c>
      <c r="F67" s="372">
        <v>-1000</v>
      </c>
      <c r="G67" s="342">
        <v>999966</v>
      </c>
      <c r="H67" s="343">
        <v>1000001</v>
      </c>
      <c r="I67" s="343">
        <f>G67-H67</f>
        <v>-35</v>
      </c>
      <c r="J67" s="343">
        <f>$F67*I67</f>
        <v>35000</v>
      </c>
      <c r="K67" s="343">
        <f>J67/1000000</f>
        <v>0.035</v>
      </c>
      <c r="L67" s="342">
        <v>974060</v>
      </c>
      <c r="M67" s="343">
        <v>974335</v>
      </c>
      <c r="N67" s="343">
        <f>L67-M67</f>
        <v>-275</v>
      </c>
      <c r="O67" s="343">
        <f>$F67*N67</f>
        <v>275000</v>
      </c>
      <c r="P67" s="343">
        <f>O67/1000000</f>
        <v>0.275</v>
      </c>
      <c r="Q67" s="469"/>
    </row>
    <row r="68" spans="1:17" s="465" customFormat="1" ht="15">
      <c r="A68" s="362">
        <v>3</v>
      </c>
      <c r="B68" s="363" t="s">
        <v>17</v>
      </c>
      <c r="C68" s="366">
        <v>5128436</v>
      </c>
      <c r="D68" s="40" t="s">
        <v>12</v>
      </c>
      <c r="E68" s="41" t="s">
        <v>347</v>
      </c>
      <c r="F68" s="372">
        <v>-1000</v>
      </c>
      <c r="G68" s="342">
        <v>979910</v>
      </c>
      <c r="H68" s="343">
        <v>980132</v>
      </c>
      <c r="I68" s="343">
        <f>G68-H68</f>
        <v>-222</v>
      </c>
      <c r="J68" s="343">
        <f>$F68*I68</f>
        <v>222000</v>
      </c>
      <c r="K68" s="343">
        <f>J68/1000000</f>
        <v>0.222</v>
      </c>
      <c r="L68" s="342">
        <v>949023</v>
      </c>
      <c r="M68" s="343">
        <v>949263</v>
      </c>
      <c r="N68" s="343">
        <f>L68-M68</f>
        <v>-240</v>
      </c>
      <c r="O68" s="343">
        <f>$F68*N68</f>
        <v>240000</v>
      </c>
      <c r="P68" s="343">
        <f>O68/1000000</f>
        <v>0.24</v>
      </c>
      <c r="Q68" s="466"/>
    </row>
    <row r="69" spans="1:17" s="465" customFormat="1" ht="15">
      <c r="A69" s="362">
        <v>4</v>
      </c>
      <c r="B69" s="363" t="s">
        <v>166</v>
      </c>
      <c r="C69" s="366">
        <v>5100231</v>
      </c>
      <c r="D69" s="40" t="s">
        <v>12</v>
      </c>
      <c r="E69" s="41" t="s">
        <v>347</v>
      </c>
      <c r="F69" s="372">
        <v>-2000</v>
      </c>
      <c r="G69" s="342">
        <v>995985</v>
      </c>
      <c r="H69" s="343">
        <v>996306</v>
      </c>
      <c r="I69" s="343">
        <f>G69-H69</f>
        <v>-321</v>
      </c>
      <c r="J69" s="343">
        <f>$F69*I69</f>
        <v>642000</v>
      </c>
      <c r="K69" s="343">
        <f>J69/1000000</f>
        <v>0.642</v>
      </c>
      <c r="L69" s="342">
        <v>975410</v>
      </c>
      <c r="M69" s="343">
        <v>975911</v>
      </c>
      <c r="N69" s="343">
        <f>L69-M69</f>
        <v>-501</v>
      </c>
      <c r="O69" s="343">
        <f>$F69*N69</f>
        <v>1002000</v>
      </c>
      <c r="P69" s="343">
        <f>O69/1000000</f>
        <v>1.002</v>
      </c>
      <c r="Q69" s="513"/>
    </row>
    <row r="70" spans="1:17" ht="15.75" customHeight="1">
      <c r="A70" s="362"/>
      <c r="B70" s="364" t="s">
        <v>127</v>
      </c>
      <c r="C70" s="366"/>
      <c r="D70" s="44"/>
      <c r="E70" s="44"/>
      <c r="F70" s="372"/>
      <c r="G70" s="342"/>
      <c r="H70" s="343"/>
      <c r="I70" s="486"/>
      <c r="J70" s="486"/>
      <c r="K70" s="486"/>
      <c r="L70" s="342"/>
      <c r="M70" s="486"/>
      <c r="N70" s="486"/>
      <c r="O70" s="486"/>
      <c r="P70" s="486"/>
      <c r="Q70" s="469"/>
    </row>
    <row r="71" spans="1:17" s="465" customFormat="1" ht="15.75" customHeight="1">
      <c r="A71" s="362">
        <v>5</v>
      </c>
      <c r="B71" s="363" t="s">
        <v>128</v>
      </c>
      <c r="C71" s="366">
        <v>4864978</v>
      </c>
      <c r="D71" s="40" t="s">
        <v>12</v>
      </c>
      <c r="E71" s="41" t="s">
        <v>347</v>
      </c>
      <c r="F71" s="372">
        <v>-1000</v>
      </c>
      <c r="G71" s="342">
        <v>997287</v>
      </c>
      <c r="H71" s="343">
        <v>997003</v>
      </c>
      <c r="I71" s="486">
        <f aca="true" t="shared" si="12" ref="I71:I76">G71-H71</f>
        <v>284</v>
      </c>
      <c r="J71" s="486">
        <f aca="true" t="shared" si="13" ref="J71:J76">$F71*I71</f>
        <v>-284000</v>
      </c>
      <c r="K71" s="486">
        <f aca="true" t="shared" si="14" ref="K71:K76">J71/1000000</f>
        <v>-0.284</v>
      </c>
      <c r="L71" s="342">
        <v>634</v>
      </c>
      <c r="M71" s="343">
        <v>519</v>
      </c>
      <c r="N71" s="486">
        <f aca="true" t="shared" si="15" ref="N71:N76">L71-M71</f>
        <v>115</v>
      </c>
      <c r="O71" s="486">
        <f aca="true" t="shared" si="16" ref="O71:O76">$F71*N71</f>
        <v>-115000</v>
      </c>
      <c r="P71" s="486">
        <f aca="true" t="shared" si="17" ref="P71:P76">O71/1000000</f>
        <v>-0.115</v>
      </c>
      <c r="Q71" s="469"/>
    </row>
    <row r="72" spans="1:17" s="465" customFormat="1" ht="15.75" customHeight="1">
      <c r="A72" s="362">
        <v>6</v>
      </c>
      <c r="B72" s="363" t="s">
        <v>129</v>
      </c>
      <c r="C72" s="366">
        <v>5128449</v>
      </c>
      <c r="D72" s="40" t="s">
        <v>12</v>
      </c>
      <c r="E72" s="41" t="s">
        <v>347</v>
      </c>
      <c r="F72" s="372">
        <v>-1000</v>
      </c>
      <c r="G72" s="342">
        <v>993962</v>
      </c>
      <c r="H72" s="343">
        <v>993746</v>
      </c>
      <c r="I72" s="486">
        <f t="shared" si="12"/>
        <v>216</v>
      </c>
      <c r="J72" s="486">
        <f t="shared" si="13"/>
        <v>-216000</v>
      </c>
      <c r="K72" s="486">
        <f t="shared" si="14"/>
        <v>-0.216</v>
      </c>
      <c r="L72" s="342">
        <v>999971</v>
      </c>
      <c r="M72" s="343">
        <v>999880</v>
      </c>
      <c r="N72" s="486">
        <f t="shared" si="15"/>
        <v>91</v>
      </c>
      <c r="O72" s="486">
        <f t="shared" si="16"/>
        <v>-91000</v>
      </c>
      <c r="P72" s="486">
        <f t="shared" si="17"/>
        <v>-0.091</v>
      </c>
      <c r="Q72" s="469"/>
    </row>
    <row r="73" spans="1:17" s="465" customFormat="1" ht="15.75" customHeight="1">
      <c r="A73" s="362">
        <v>7</v>
      </c>
      <c r="B73" s="363" t="s">
        <v>130</v>
      </c>
      <c r="C73" s="366">
        <v>4864914</v>
      </c>
      <c r="D73" s="40" t="s">
        <v>12</v>
      </c>
      <c r="E73" s="41" t="s">
        <v>347</v>
      </c>
      <c r="F73" s="372">
        <v>-1000</v>
      </c>
      <c r="G73" s="342">
        <v>8222</v>
      </c>
      <c r="H73" s="343">
        <v>8422</v>
      </c>
      <c r="I73" s="486">
        <f t="shared" si="12"/>
        <v>-200</v>
      </c>
      <c r="J73" s="486">
        <f t="shared" si="13"/>
        <v>200000</v>
      </c>
      <c r="K73" s="486">
        <f t="shared" si="14"/>
        <v>0.2</v>
      </c>
      <c r="L73" s="342">
        <v>983384</v>
      </c>
      <c r="M73" s="343">
        <v>983386</v>
      </c>
      <c r="N73" s="486">
        <f t="shared" si="15"/>
        <v>-2</v>
      </c>
      <c r="O73" s="486">
        <f t="shared" si="16"/>
        <v>2000</v>
      </c>
      <c r="P73" s="486">
        <f t="shared" si="17"/>
        <v>0.002</v>
      </c>
      <c r="Q73" s="469"/>
    </row>
    <row r="74" spans="1:17" s="465" customFormat="1" ht="15.75" customHeight="1">
      <c r="A74" s="362">
        <v>8</v>
      </c>
      <c r="B74" s="363" t="s">
        <v>131</v>
      </c>
      <c r="C74" s="366">
        <v>4865167</v>
      </c>
      <c r="D74" s="40" t="s">
        <v>12</v>
      </c>
      <c r="E74" s="41" t="s">
        <v>347</v>
      </c>
      <c r="F74" s="372">
        <v>-1000</v>
      </c>
      <c r="G74" s="342">
        <v>1655</v>
      </c>
      <c r="H74" s="278">
        <v>1655</v>
      </c>
      <c r="I74" s="486">
        <f t="shared" si="12"/>
        <v>0</v>
      </c>
      <c r="J74" s="486">
        <f t="shared" si="13"/>
        <v>0</v>
      </c>
      <c r="K74" s="486">
        <f t="shared" si="14"/>
        <v>0</v>
      </c>
      <c r="L74" s="342">
        <v>980809</v>
      </c>
      <c r="M74" s="343">
        <v>980809</v>
      </c>
      <c r="N74" s="486">
        <f t="shared" si="15"/>
        <v>0</v>
      </c>
      <c r="O74" s="486">
        <f t="shared" si="16"/>
        <v>0</v>
      </c>
      <c r="P74" s="486">
        <f t="shared" si="17"/>
        <v>0</v>
      </c>
      <c r="Q74" s="469"/>
    </row>
    <row r="75" spans="1:17" s="536" customFormat="1" ht="15">
      <c r="A75" s="581">
        <v>9</v>
      </c>
      <c r="B75" s="582" t="s">
        <v>132</v>
      </c>
      <c r="C75" s="583">
        <v>5295134</v>
      </c>
      <c r="D75" s="64" t="s">
        <v>12</v>
      </c>
      <c r="E75" s="65" t="s">
        <v>347</v>
      </c>
      <c r="F75" s="372">
        <v>-1000</v>
      </c>
      <c r="G75" s="342">
        <v>996417</v>
      </c>
      <c r="H75" s="343">
        <v>997270</v>
      </c>
      <c r="I75" s="486">
        <f t="shared" si="12"/>
        <v>-853</v>
      </c>
      <c r="J75" s="486">
        <f t="shared" si="13"/>
        <v>853000</v>
      </c>
      <c r="K75" s="486">
        <f t="shared" si="14"/>
        <v>0.853</v>
      </c>
      <c r="L75" s="342">
        <v>979033</v>
      </c>
      <c r="M75" s="343">
        <v>979033</v>
      </c>
      <c r="N75" s="486">
        <f t="shared" si="15"/>
        <v>0</v>
      </c>
      <c r="O75" s="486">
        <f t="shared" si="16"/>
        <v>0</v>
      </c>
      <c r="P75" s="486">
        <f t="shared" si="17"/>
        <v>0</v>
      </c>
      <c r="Q75" s="584"/>
    </row>
    <row r="76" spans="1:17" s="465" customFormat="1" ht="15.75" customHeight="1">
      <c r="A76" s="362">
        <v>10</v>
      </c>
      <c r="B76" s="363" t="s">
        <v>133</v>
      </c>
      <c r="C76" s="366">
        <v>5295135</v>
      </c>
      <c r="D76" s="40" t="s">
        <v>12</v>
      </c>
      <c r="E76" s="41" t="s">
        <v>347</v>
      </c>
      <c r="F76" s="372">
        <v>-1000</v>
      </c>
      <c r="G76" s="342">
        <v>991034</v>
      </c>
      <c r="H76" s="343">
        <v>991878</v>
      </c>
      <c r="I76" s="343">
        <f t="shared" si="12"/>
        <v>-844</v>
      </c>
      <c r="J76" s="343">
        <f t="shared" si="13"/>
        <v>844000</v>
      </c>
      <c r="K76" s="343">
        <f t="shared" si="14"/>
        <v>0.844</v>
      </c>
      <c r="L76" s="342">
        <v>996316</v>
      </c>
      <c r="M76" s="343">
        <v>996323</v>
      </c>
      <c r="N76" s="343">
        <f t="shared" si="15"/>
        <v>-7</v>
      </c>
      <c r="O76" s="343">
        <f t="shared" si="16"/>
        <v>7000</v>
      </c>
      <c r="P76" s="343">
        <f t="shared" si="17"/>
        <v>0.007</v>
      </c>
      <c r="Q76" s="513"/>
    </row>
    <row r="77" spans="1:17" s="465" customFormat="1" ht="15.75" customHeight="1">
      <c r="A77" s="362"/>
      <c r="B77" s="365" t="s">
        <v>134</v>
      </c>
      <c r="C77" s="366"/>
      <c r="D77" s="40"/>
      <c r="E77" s="40"/>
      <c r="F77" s="372"/>
      <c r="G77" s="342"/>
      <c r="H77" s="343"/>
      <c r="I77" s="486"/>
      <c r="J77" s="486"/>
      <c r="K77" s="486"/>
      <c r="L77" s="342"/>
      <c r="M77" s="486"/>
      <c r="N77" s="486"/>
      <c r="O77" s="486"/>
      <c r="P77" s="486"/>
      <c r="Q77" s="469"/>
    </row>
    <row r="78" spans="1:17" s="465" customFormat="1" ht="15.75" customHeight="1">
      <c r="A78" s="362">
        <v>11</v>
      </c>
      <c r="B78" s="363" t="s">
        <v>135</v>
      </c>
      <c r="C78" s="366">
        <v>5100229</v>
      </c>
      <c r="D78" s="40" t="s">
        <v>12</v>
      </c>
      <c r="E78" s="41" t="s">
        <v>347</v>
      </c>
      <c r="F78" s="372">
        <v>-1000</v>
      </c>
      <c r="G78" s="342">
        <v>980922</v>
      </c>
      <c r="H78" s="343">
        <v>980608</v>
      </c>
      <c r="I78" s="486">
        <f>G78-H78</f>
        <v>314</v>
      </c>
      <c r="J78" s="486">
        <f>$F78*I78</f>
        <v>-314000</v>
      </c>
      <c r="K78" s="486">
        <f>J78/1000000</f>
        <v>-0.314</v>
      </c>
      <c r="L78" s="342">
        <v>968542</v>
      </c>
      <c r="M78" s="343">
        <v>968799</v>
      </c>
      <c r="N78" s="486">
        <f>L78-M78</f>
        <v>-257</v>
      </c>
      <c r="O78" s="486">
        <f>$F78*N78</f>
        <v>257000</v>
      </c>
      <c r="P78" s="486">
        <f>O78/1000000</f>
        <v>0.257</v>
      </c>
      <c r="Q78" s="469"/>
    </row>
    <row r="79" spans="1:17" s="465" customFormat="1" ht="15.75" customHeight="1">
      <c r="A79" s="362">
        <v>12</v>
      </c>
      <c r="B79" s="363" t="s">
        <v>136</v>
      </c>
      <c r="C79" s="366">
        <v>4864917</v>
      </c>
      <c r="D79" s="40" t="s">
        <v>12</v>
      </c>
      <c r="E79" s="41" t="s">
        <v>347</v>
      </c>
      <c r="F79" s="372">
        <v>-1000</v>
      </c>
      <c r="G79" s="342">
        <v>959669</v>
      </c>
      <c r="H79" s="343">
        <v>959546</v>
      </c>
      <c r="I79" s="486">
        <f>G79-H79</f>
        <v>123</v>
      </c>
      <c r="J79" s="486">
        <f>$F79*I79</f>
        <v>-123000</v>
      </c>
      <c r="K79" s="486">
        <f>J79/1000000</f>
        <v>-0.123</v>
      </c>
      <c r="L79" s="342">
        <v>833466</v>
      </c>
      <c r="M79" s="343">
        <v>833744</v>
      </c>
      <c r="N79" s="486">
        <f>L79-M79</f>
        <v>-278</v>
      </c>
      <c r="O79" s="486">
        <f>$F79*N79</f>
        <v>278000</v>
      </c>
      <c r="P79" s="486">
        <f>O79/1000000</f>
        <v>0.278</v>
      </c>
      <c r="Q79" s="469"/>
    </row>
    <row r="80" spans="1:17" s="465" customFormat="1" ht="15.75" customHeight="1">
      <c r="A80" s="362"/>
      <c r="B80" s="364" t="s">
        <v>137</v>
      </c>
      <c r="C80" s="366"/>
      <c r="D80" s="44"/>
      <c r="E80" s="44"/>
      <c r="F80" s="372"/>
      <c r="G80" s="342"/>
      <c r="H80" s="343"/>
      <c r="I80" s="486"/>
      <c r="J80" s="486"/>
      <c r="K80" s="486"/>
      <c r="L80" s="342"/>
      <c r="M80" s="486"/>
      <c r="N80" s="486"/>
      <c r="O80" s="486"/>
      <c r="P80" s="486"/>
      <c r="Q80" s="469"/>
    </row>
    <row r="81" spans="1:17" s="465" customFormat="1" ht="19.5" customHeight="1">
      <c r="A81" s="362">
        <v>13</v>
      </c>
      <c r="B81" s="363" t="s">
        <v>138</v>
      </c>
      <c r="C81" s="366">
        <v>4865053</v>
      </c>
      <c r="D81" s="40" t="s">
        <v>12</v>
      </c>
      <c r="E81" s="41" t="s">
        <v>347</v>
      </c>
      <c r="F81" s="372">
        <v>-1000</v>
      </c>
      <c r="G81" s="342">
        <v>15199</v>
      </c>
      <c r="H81" s="343">
        <v>15173</v>
      </c>
      <c r="I81" s="486">
        <f>G81-H81</f>
        <v>26</v>
      </c>
      <c r="J81" s="486">
        <f>$F81*I81</f>
        <v>-26000</v>
      </c>
      <c r="K81" s="486">
        <f>J81/1000000</f>
        <v>-0.026</v>
      </c>
      <c r="L81" s="342">
        <v>33776</v>
      </c>
      <c r="M81" s="343">
        <v>33797</v>
      </c>
      <c r="N81" s="486">
        <f>L81-M81</f>
        <v>-21</v>
      </c>
      <c r="O81" s="486">
        <f>$F81*N81</f>
        <v>21000</v>
      </c>
      <c r="P81" s="486">
        <f>O81/1000000</f>
        <v>0.021</v>
      </c>
      <c r="Q81" s="480"/>
    </row>
    <row r="82" spans="1:17" s="465" customFormat="1" ht="19.5" customHeight="1">
      <c r="A82" s="362">
        <v>14</v>
      </c>
      <c r="B82" s="363" t="s">
        <v>139</v>
      </c>
      <c r="C82" s="366">
        <v>5128445</v>
      </c>
      <c r="D82" s="40" t="s">
        <v>12</v>
      </c>
      <c r="E82" s="41" t="s">
        <v>347</v>
      </c>
      <c r="F82" s="372">
        <v>-1000</v>
      </c>
      <c r="G82" s="342">
        <v>707</v>
      </c>
      <c r="H82" s="343">
        <v>396</v>
      </c>
      <c r="I82" s="343">
        <f>G82-H82</f>
        <v>311</v>
      </c>
      <c r="J82" s="343">
        <f>$F82*I82</f>
        <v>-311000</v>
      </c>
      <c r="K82" s="343">
        <f>J82/1000000</f>
        <v>-0.311</v>
      </c>
      <c r="L82" s="342">
        <v>999772</v>
      </c>
      <c r="M82" s="343">
        <v>999812</v>
      </c>
      <c r="N82" s="343">
        <f>L82-M82</f>
        <v>-40</v>
      </c>
      <c r="O82" s="343">
        <f>$F82*N82</f>
        <v>40000</v>
      </c>
      <c r="P82" s="343">
        <f>O82/1000000</f>
        <v>0.04</v>
      </c>
      <c r="Q82" s="480"/>
    </row>
    <row r="83" spans="1:17" s="465" customFormat="1" ht="19.5" customHeight="1">
      <c r="A83" s="362">
        <v>15</v>
      </c>
      <c r="B83" s="363" t="s">
        <v>414</v>
      </c>
      <c r="C83" s="366">
        <v>5295165</v>
      </c>
      <c r="D83" s="40" t="s">
        <v>12</v>
      </c>
      <c r="E83" s="41" t="s">
        <v>347</v>
      </c>
      <c r="F83" s="372">
        <v>-1000</v>
      </c>
      <c r="G83" s="342">
        <v>972233</v>
      </c>
      <c r="H83" s="343">
        <v>973362</v>
      </c>
      <c r="I83" s="343">
        <f>G83-H83</f>
        <v>-1129</v>
      </c>
      <c r="J83" s="343">
        <f>$F83*I83</f>
        <v>1129000</v>
      </c>
      <c r="K83" s="343">
        <f>J83/1000000</f>
        <v>1.129</v>
      </c>
      <c r="L83" s="342">
        <v>920017</v>
      </c>
      <c r="M83" s="343">
        <v>920017</v>
      </c>
      <c r="N83" s="343">
        <f>L83-M83</f>
        <v>0</v>
      </c>
      <c r="O83" s="343">
        <f>$F83*N83</f>
        <v>0</v>
      </c>
      <c r="P83" s="343">
        <f>O83/1000000</f>
        <v>0</v>
      </c>
      <c r="Q83" s="480"/>
    </row>
    <row r="84" spans="1:17" ht="14.25" customHeight="1">
      <c r="A84" s="362"/>
      <c r="B84" s="365" t="s">
        <v>144</v>
      </c>
      <c r="C84" s="366"/>
      <c r="D84" s="40"/>
      <c r="E84" s="40"/>
      <c r="F84" s="372"/>
      <c r="G84" s="393"/>
      <c r="H84" s="343"/>
      <c r="I84" s="343"/>
      <c r="J84" s="343"/>
      <c r="K84" s="343"/>
      <c r="L84" s="393"/>
      <c r="M84" s="343"/>
      <c r="N84" s="343"/>
      <c r="O84" s="343"/>
      <c r="P84" s="343"/>
      <c r="Q84" s="469"/>
    </row>
    <row r="85" spans="1:17" s="465" customFormat="1" ht="15.75" thickBot="1">
      <c r="A85" s="529">
        <v>16</v>
      </c>
      <c r="B85" s="530" t="s">
        <v>145</v>
      </c>
      <c r="C85" s="367">
        <v>4865087</v>
      </c>
      <c r="D85" s="90" t="s">
        <v>12</v>
      </c>
      <c r="E85" s="525" t="s">
        <v>347</v>
      </c>
      <c r="F85" s="367">
        <v>100</v>
      </c>
      <c r="G85" s="467">
        <v>0</v>
      </c>
      <c r="H85" s="468">
        <v>0</v>
      </c>
      <c r="I85" s="468">
        <f>G85-H85</f>
        <v>0</v>
      </c>
      <c r="J85" s="468">
        <f>$F85*I85</f>
        <v>0</v>
      </c>
      <c r="K85" s="468">
        <f>J85/1000000</f>
        <v>0</v>
      </c>
      <c r="L85" s="467">
        <v>0</v>
      </c>
      <c r="M85" s="468">
        <v>0</v>
      </c>
      <c r="N85" s="468">
        <f>L85-M85</f>
        <v>0</v>
      </c>
      <c r="O85" s="468">
        <f>$F85*N85</f>
        <v>0</v>
      </c>
      <c r="P85" s="468">
        <f>O85/1000000</f>
        <v>0</v>
      </c>
      <c r="Q85" s="531"/>
    </row>
    <row r="86" spans="1:17" ht="18.75" thickTop="1">
      <c r="A86" s="465"/>
      <c r="B86" s="304" t="s">
        <v>249</v>
      </c>
      <c r="C86" s="465"/>
      <c r="D86" s="465"/>
      <c r="E86" s="465"/>
      <c r="F86" s="645"/>
      <c r="G86" s="465"/>
      <c r="H86" s="465"/>
      <c r="I86" s="600"/>
      <c r="J86" s="600"/>
      <c r="K86" s="158">
        <f>SUM(K66:K84)</f>
        <v>2.7849999999999997</v>
      </c>
      <c r="L86" s="515"/>
      <c r="M86" s="465"/>
      <c r="N86" s="600"/>
      <c r="O86" s="600"/>
      <c r="P86" s="158">
        <f>SUM(P66:P84)</f>
        <v>2.194</v>
      </c>
      <c r="Q86" s="465"/>
    </row>
    <row r="87" spans="2:16" ht="18">
      <c r="B87" s="304"/>
      <c r="F87" s="202"/>
      <c r="I87" s="17"/>
      <c r="J87" s="17"/>
      <c r="K87" s="20"/>
      <c r="L87" s="18"/>
      <c r="N87" s="17"/>
      <c r="O87" s="17"/>
      <c r="P87" s="306"/>
    </row>
    <row r="88" spans="2:16" ht="18">
      <c r="B88" s="304" t="s">
        <v>147</v>
      </c>
      <c r="F88" s="202"/>
      <c r="I88" s="17"/>
      <c r="J88" s="17"/>
      <c r="K88" s="359">
        <f>SUM(K86:K87)</f>
        <v>2.7849999999999997</v>
      </c>
      <c r="L88" s="18"/>
      <c r="N88" s="17"/>
      <c r="O88" s="17"/>
      <c r="P88" s="359">
        <f>SUM(P86:P87)</f>
        <v>2.194</v>
      </c>
    </row>
    <row r="89" spans="6:16" ht="15">
      <c r="F89" s="202"/>
      <c r="I89" s="17"/>
      <c r="J89" s="17"/>
      <c r="K89" s="20"/>
      <c r="L89" s="18"/>
      <c r="N89" s="17"/>
      <c r="O89" s="17"/>
      <c r="P89" s="20"/>
    </row>
    <row r="90" spans="6:16" ht="15">
      <c r="F90" s="202"/>
      <c r="I90" s="17"/>
      <c r="J90" s="17"/>
      <c r="K90" s="20"/>
      <c r="L90" s="18"/>
      <c r="N90" s="17"/>
      <c r="O90" s="17"/>
      <c r="P90" s="20"/>
    </row>
    <row r="91" spans="6:18" ht="15">
      <c r="F91" s="202"/>
      <c r="I91" s="17"/>
      <c r="J91" s="17"/>
      <c r="K91" s="20"/>
      <c r="L91" s="18"/>
      <c r="N91" s="17"/>
      <c r="O91" s="17"/>
      <c r="P91" s="20"/>
      <c r="Q91" s="257" t="str">
        <f>NDPL!Q1</f>
        <v>OCTOBER-2016</v>
      </c>
      <c r="R91" s="257"/>
    </row>
    <row r="92" spans="1:16" ht="18.75" thickBot="1">
      <c r="A92" s="317" t="s">
        <v>248</v>
      </c>
      <c r="F92" s="202"/>
      <c r="G92" s="6"/>
      <c r="H92" s="6"/>
      <c r="I92" s="48" t="s">
        <v>7</v>
      </c>
      <c r="J92" s="18"/>
      <c r="K92" s="18"/>
      <c r="L92" s="18"/>
      <c r="M92" s="18"/>
      <c r="N92" s="48" t="s">
        <v>399</v>
      </c>
      <c r="O92" s="18"/>
      <c r="P92" s="18"/>
    </row>
    <row r="93" spans="1:17" ht="48" customHeight="1" thickBot="1" thickTop="1">
      <c r="A93" s="35" t="s">
        <v>8</v>
      </c>
      <c r="B93" s="32" t="s">
        <v>9</v>
      </c>
      <c r="C93" s="33" t="s">
        <v>1</v>
      </c>
      <c r="D93" s="33" t="s">
        <v>2</v>
      </c>
      <c r="E93" s="33" t="s">
        <v>3</v>
      </c>
      <c r="F93" s="33" t="s">
        <v>10</v>
      </c>
      <c r="G93" s="35" t="str">
        <f>NDPL!G5</f>
        <v>FINAL READING 01/11/2016</v>
      </c>
      <c r="H93" s="33" t="str">
        <f>NDPL!H5</f>
        <v>INTIAL READING 01/10/2016</v>
      </c>
      <c r="I93" s="33" t="s">
        <v>4</v>
      </c>
      <c r="J93" s="33" t="s">
        <v>5</v>
      </c>
      <c r="K93" s="33" t="s">
        <v>6</v>
      </c>
      <c r="L93" s="35" t="str">
        <f>NDPL!G5</f>
        <v>FINAL READING 01/11/2016</v>
      </c>
      <c r="M93" s="33" t="str">
        <f>NDPL!H5</f>
        <v>INTIAL READING 01/10/2016</v>
      </c>
      <c r="N93" s="33" t="s">
        <v>4</v>
      </c>
      <c r="O93" s="33" t="s">
        <v>5</v>
      </c>
      <c r="P93" s="33" t="s">
        <v>6</v>
      </c>
      <c r="Q93" s="34" t="s">
        <v>310</v>
      </c>
    </row>
    <row r="94" spans="1:16" ht="17.25" thickBot="1" thickTop="1">
      <c r="A94" s="5"/>
      <c r="B94" s="43"/>
      <c r="C94" s="4"/>
      <c r="D94" s="4"/>
      <c r="E94" s="4"/>
      <c r="F94" s="331"/>
      <c r="G94" s="4"/>
      <c r="H94" s="4"/>
      <c r="I94" s="4"/>
      <c r="J94" s="4"/>
      <c r="K94" s="4"/>
      <c r="L94" s="19"/>
      <c r="M94" s="4"/>
      <c r="N94" s="4"/>
      <c r="O94" s="4"/>
      <c r="P94" s="4"/>
    </row>
    <row r="95" spans="1:17" ht="15.75" customHeight="1" thickTop="1">
      <c r="A95" s="360"/>
      <c r="B95" s="369" t="s">
        <v>32</v>
      </c>
      <c r="C95" s="370"/>
      <c r="D95" s="83"/>
      <c r="E95" s="91"/>
      <c r="F95" s="332"/>
      <c r="G95" s="31"/>
      <c r="H95" s="24"/>
      <c r="I95" s="25"/>
      <c r="J95" s="25"/>
      <c r="K95" s="25"/>
      <c r="L95" s="23"/>
      <c r="M95" s="24"/>
      <c r="N95" s="25"/>
      <c r="O95" s="25"/>
      <c r="P95" s="25"/>
      <c r="Q95" s="154"/>
    </row>
    <row r="96" spans="1:17" s="465" customFormat="1" ht="15.75" customHeight="1">
      <c r="A96" s="362">
        <v>1</v>
      </c>
      <c r="B96" s="363" t="s">
        <v>33</v>
      </c>
      <c r="C96" s="366">
        <v>4902506</v>
      </c>
      <c r="D96" s="473" t="s">
        <v>12</v>
      </c>
      <c r="E96" s="474" t="s">
        <v>347</v>
      </c>
      <c r="F96" s="372">
        <v>-1000</v>
      </c>
      <c r="G96" s="277">
        <v>698</v>
      </c>
      <c r="H96" s="278">
        <v>419</v>
      </c>
      <c r="I96" s="278">
        <f>G96-H96</f>
        <v>279</v>
      </c>
      <c r="J96" s="278">
        <f>$F96*I96</f>
        <v>-279000</v>
      </c>
      <c r="K96" s="763">
        <f>J96/1000000</f>
        <v>-0.279</v>
      </c>
      <c r="L96" s="277">
        <v>99053</v>
      </c>
      <c r="M96" s="278">
        <v>99075</v>
      </c>
      <c r="N96" s="278">
        <f>L96-M96</f>
        <v>-22</v>
      </c>
      <c r="O96" s="278">
        <f>$F96*N96</f>
        <v>22000</v>
      </c>
      <c r="P96" s="763">
        <f>O96/1000000</f>
        <v>0.022</v>
      </c>
      <c r="Q96" s="509"/>
    </row>
    <row r="97" spans="1:17" ht="15.75" customHeight="1">
      <c r="A97" s="362">
        <v>2</v>
      </c>
      <c r="B97" s="363" t="s">
        <v>34</v>
      </c>
      <c r="C97" s="366">
        <v>5128405</v>
      </c>
      <c r="D97" s="40" t="s">
        <v>12</v>
      </c>
      <c r="E97" s="41" t="s">
        <v>347</v>
      </c>
      <c r="F97" s="372">
        <v>-500</v>
      </c>
      <c r="G97" s="340">
        <v>5502</v>
      </c>
      <c r="H97" s="341">
        <v>5450</v>
      </c>
      <c r="I97" s="278">
        <f aca="true" t="shared" si="18" ref="I97:I102">G97-H97</f>
        <v>52</v>
      </c>
      <c r="J97" s="278">
        <f aca="true" t="shared" si="19" ref="J97:J105">$F97*I97</f>
        <v>-26000</v>
      </c>
      <c r="K97" s="278">
        <f aca="true" t="shared" si="20" ref="K97:K105">J97/1000000</f>
        <v>-0.026</v>
      </c>
      <c r="L97" s="340">
        <v>2305</v>
      </c>
      <c r="M97" s="341">
        <v>2373</v>
      </c>
      <c r="N97" s="341">
        <f aca="true" t="shared" si="21" ref="N97:N102">L97-M97</f>
        <v>-68</v>
      </c>
      <c r="O97" s="341">
        <f aca="true" t="shared" si="22" ref="O97:O105">$F97*N97</f>
        <v>34000</v>
      </c>
      <c r="P97" s="341">
        <f aca="true" t="shared" si="23" ref="P97:P105">O97/1000000</f>
        <v>0.034</v>
      </c>
      <c r="Q97" s="155"/>
    </row>
    <row r="98" spans="1:17" ht="15.75" customHeight="1">
      <c r="A98" s="362"/>
      <c r="B98" s="365" t="s">
        <v>378</v>
      </c>
      <c r="C98" s="366"/>
      <c r="D98" s="40"/>
      <c r="E98" s="41"/>
      <c r="F98" s="372"/>
      <c r="G98" s="394"/>
      <c r="H98" s="390"/>
      <c r="I98" s="390"/>
      <c r="J98" s="390"/>
      <c r="K98" s="390"/>
      <c r="L98" s="340"/>
      <c r="M98" s="341"/>
      <c r="N98" s="341"/>
      <c r="O98" s="341"/>
      <c r="P98" s="341"/>
      <c r="Q98" s="155"/>
    </row>
    <row r="99" spans="1:17" s="465" customFormat="1" ht="15">
      <c r="A99" s="362">
        <v>3</v>
      </c>
      <c r="B99" s="328" t="s">
        <v>111</v>
      </c>
      <c r="C99" s="366">
        <v>4865136</v>
      </c>
      <c r="D99" s="44" t="s">
        <v>12</v>
      </c>
      <c r="E99" s="41" t="s">
        <v>347</v>
      </c>
      <c r="F99" s="372">
        <v>-200</v>
      </c>
      <c r="G99" s="342">
        <v>54692</v>
      </c>
      <c r="H99" s="343">
        <v>54440</v>
      </c>
      <c r="I99" s="278">
        <f>G99-H99</f>
        <v>252</v>
      </c>
      <c r="J99" s="278">
        <f t="shared" si="19"/>
        <v>-50400</v>
      </c>
      <c r="K99" s="278">
        <f t="shared" si="20"/>
        <v>-0.0504</v>
      </c>
      <c r="L99" s="342">
        <v>85479</v>
      </c>
      <c r="M99" s="343">
        <v>85384</v>
      </c>
      <c r="N99" s="343">
        <f>L99-M99</f>
        <v>95</v>
      </c>
      <c r="O99" s="343">
        <f t="shared" si="22"/>
        <v>-19000</v>
      </c>
      <c r="P99" s="343">
        <f t="shared" si="23"/>
        <v>-0.019</v>
      </c>
      <c r="Q99" s="507"/>
    </row>
    <row r="100" spans="1:17" s="465" customFormat="1" ht="15.75" customHeight="1">
      <c r="A100" s="362">
        <v>4</v>
      </c>
      <c r="B100" s="363" t="s">
        <v>112</v>
      </c>
      <c r="C100" s="366">
        <v>4865137</v>
      </c>
      <c r="D100" s="40" t="s">
        <v>12</v>
      </c>
      <c r="E100" s="41" t="s">
        <v>347</v>
      </c>
      <c r="F100" s="372">
        <v>-100</v>
      </c>
      <c r="G100" s="342">
        <v>72269</v>
      </c>
      <c r="H100" s="343">
        <v>72434</v>
      </c>
      <c r="I100" s="278">
        <f t="shared" si="18"/>
        <v>-165</v>
      </c>
      <c r="J100" s="278">
        <f t="shared" si="19"/>
        <v>16500</v>
      </c>
      <c r="K100" s="278">
        <f t="shared" si="20"/>
        <v>0.0165</v>
      </c>
      <c r="L100" s="342">
        <v>139310</v>
      </c>
      <c r="M100" s="343">
        <v>139330</v>
      </c>
      <c r="N100" s="343">
        <f t="shared" si="21"/>
        <v>-20</v>
      </c>
      <c r="O100" s="343">
        <f t="shared" si="22"/>
        <v>2000</v>
      </c>
      <c r="P100" s="343">
        <f t="shared" si="23"/>
        <v>0.002</v>
      </c>
      <c r="Q100" s="469"/>
    </row>
    <row r="101" spans="1:17" s="465" customFormat="1" ht="15">
      <c r="A101" s="362">
        <v>5</v>
      </c>
      <c r="B101" s="363" t="s">
        <v>113</v>
      </c>
      <c r="C101" s="366">
        <v>4865138</v>
      </c>
      <c r="D101" s="40" t="s">
        <v>12</v>
      </c>
      <c r="E101" s="41" t="s">
        <v>347</v>
      </c>
      <c r="F101" s="372">
        <v>-200</v>
      </c>
      <c r="G101" s="342">
        <v>976547</v>
      </c>
      <c r="H101" s="343">
        <v>976826</v>
      </c>
      <c r="I101" s="278">
        <f>G101-H101</f>
        <v>-279</v>
      </c>
      <c r="J101" s="278">
        <f t="shared" si="19"/>
        <v>55800</v>
      </c>
      <c r="K101" s="278">
        <f t="shared" si="20"/>
        <v>0.0558</v>
      </c>
      <c r="L101" s="342">
        <v>996542</v>
      </c>
      <c r="M101" s="343">
        <v>996655</v>
      </c>
      <c r="N101" s="343">
        <f>L101-M101</f>
        <v>-113</v>
      </c>
      <c r="O101" s="343">
        <f t="shared" si="22"/>
        <v>22600</v>
      </c>
      <c r="P101" s="343">
        <f t="shared" si="23"/>
        <v>0.0226</v>
      </c>
      <c r="Q101" s="508"/>
    </row>
    <row r="102" spans="1:17" s="465" customFormat="1" ht="15">
      <c r="A102" s="362">
        <v>6</v>
      </c>
      <c r="B102" s="363" t="s">
        <v>114</v>
      </c>
      <c r="C102" s="366">
        <v>5295200</v>
      </c>
      <c r="D102" s="40" t="s">
        <v>12</v>
      </c>
      <c r="E102" s="41" t="s">
        <v>347</v>
      </c>
      <c r="F102" s="372">
        <v>-200</v>
      </c>
      <c r="G102" s="342">
        <v>1142</v>
      </c>
      <c r="H102" s="343">
        <v>26</v>
      </c>
      <c r="I102" s="278">
        <f t="shared" si="18"/>
        <v>1116</v>
      </c>
      <c r="J102" s="278">
        <f t="shared" si="19"/>
        <v>-223200</v>
      </c>
      <c r="K102" s="278">
        <f t="shared" si="20"/>
        <v>-0.2232</v>
      </c>
      <c r="L102" s="342">
        <v>729</v>
      </c>
      <c r="M102" s="343">
        <v>421</v>
      </c>
      <c r="N102" s="343">
        <f t="shared" si="21"/>
        <v>308</v>
      </c>
      <c r="O102" s="343">
        <f t="shared" si="22"/>
        <v>-61600</v>
      </c>
      <c r="P102" s="343">
        <f t="shared" si="23"/>
        <v>-0.0616</v>
      </c>
      <c r="Q102" s="766"/>
    </row>
    <row r="103" spans="1:17" s="465" customFormat="1" ht="15">
      <c r="A103" s="362">
        <v>7</v>
      </c>
      <c r="B103" s="363" t="s">
        <v>115</v>
      </c>
      <c r="C103" s="366">
        <v>4865050</v>
      </c>
      <c r="D103" s="40" t="s">
        <v>12</v>
      </c>
      <c r="E103" s="41" t="s">
        <v>347</v>
      </c>
      <c r="F103" s="372">
        <v>-800</v>
      </c>
      <c r="G103" s="342">
        <v>14952</v>
      </c>
      <c r="H103" s="343">
        <v>14764</v>
      </c>
      <c r="I103" s="278">
        <f aca="true" t="shared" si="24" ref="I103:I108">G103-H103</f>
        <v>188</v>
      </c>
      <c r="J103" s="278">
        <f t="shared" si="19"/>
        <v>-150400</v>
      </c>
      <c r="K103" s="278">
        <f t="shared" si="20"/>
        <v>-0.1504</v>
      </c>
      <c r="L103" s="342">
        <v>10513</v>
      </c>
      <c r="M103" s="343">
        <v>10343</v>
      </c>
      <c r="N103" s="343">
        <f aca="true" t="shared" si="25" ref="N103:N108">L103-M103</f>
        <v>170</v>
      </c>
      <c r="O103" s="343">
        <f t="shared" si="22"/>
        <v>-136000</v>
      </c>
      <c r="P103" s="343">
        <f t="shared" si="23"/>
        <v>-0.136</v>
      </c>
      <c r="Q103" s="480"/>
    </row>
    <row r="104" spans="1:17" s="465" customFormat="1" ht="15.75" customHeight="1">
      <c r="A104" s="362">
        <v>8</v>
      </c>
      <c r="B104" s="363" t="s">
        <v>374</v>
      </c>
      <c r="C104" s="366">
        <v>4864949</v>
      </c>
      <c r="D104" s="40" t="s">
        <v>12</v>
      </c>
      <c r="E104" s="41" t="s">
        <v>347</v>
      </c>
      <c r="F104" s="372">
        <v>-2000</v>
      </c>
      <c r="G104" s="342">
        <v>14268</v>
      </c>
      <c r="H104" s="343">
        <v>14200</v>
      </c>
      <c r="I104" s="278">
        <f t="shared" si="24"/>
        <v>68</v>
      </c>
      <c r="J104" s="278">
        <f t="shared" si="19"/>
        <v>-136000</v>
      </c>
      <c r="K104" s="278">
        <f t="shared" si="20"/>
        <v>-0.136</v>
      </c>
      <c r="L104" s="342">
        <v>3801</v>
      </c>
      <c r="M104" s="343">
        <v>3761</v>
      </c>
      <c r="N104" s="343">
        <f t="shared" si="25"/>
        <v>40</v>
      </c>
      <c r="O104" s="343">
        <f t="shared" si="22"/>
        <v>-80000</v>
      </c>
      <c r="P104" s="343">
        <f t="shared" si="23"/>
        <v>-0.08</v>
      </c>
      <c r="Q104" s="507"/>
    </row>
    <row r="105" spans="1:17" s="465" customFormat="1" ht="15.75" customHeight="1">
      <c r="A105" s="362">
        <v>9</v>
      </c>
      <c r="B105" s="363" t="s">
        <v>396</v>
      </c>
      <c r="C105" s="366">
        <v>5128434</v>
      </c>
      <c r="D105" s="40" t="s">
        <v>12</v>
      </c>
      <c r="E105" s="41" t="s">
        <v>347</v>
      </c>
      <c r="F105" s="372">
        <v>-800</v>
      </c>
      <c r="G105" s="342">
        <v>977396</v>
      </c>
      <c r="H105" s="343">
        <v>977666</v>
      </c>
      <c r="I105" s="278">
        <f t="shared" si="24"/>
        <v>-270</v>
      </c>
      <c r="J105" s="278">
        <f t="shared" si="19"/>
        <v>216000</v>
      </c>
      <c r="K105" s="278">
        <f t="shared" si="20"/>
        <v>0.216</v>
      </c>
      <c r="L105" s="342">
        <v>988212</v>
      </c>
      <c r="M105" s="343">
        <v>988298</v>
      </c>
      <c r="N105" s="343">
        <f t="shared" si="25"/>
        <v>-86</v>
      </c>
      <c r="O105" s="343">
        <f t="shared" si="22"/>
        <v>68800</v>
      </c>
      <c r="P105" s="343">
        <f t="shared" si="23"/>
        <v>0.0688</v>
      </c>
      <c r="Q105" s="469"/>
    </row>
    <row r="106" spans="1:17" s="465" customFormat="1" ht="15.75" customHeight="1">
      <c r="A106" s="362">
        <v>10</v>
      </c>
      <c r="B106" s="363" t="s">
        <v>395</v>
      </c>
      <c r="C106" s="366">
        <v>4864998</v>
      </c>
      <c r="D106" s="40" t="s">
        <v>12</v>
      </c>
      <c r="E106" s="41" t="s">
        <v>347</v>
      </c>
      <c r="F106" s="372">
        <v>-800</v>
      </c>
      <c r="G106" s="342">
        <v>996434</v>
      </c>
      <c r="H106" s="343">
        <v>997594</v>
      </c>
      <c r="I106" s="278">
        <f>G106-H106</f>
        <v>-1160</v>
      </c>
      <c r="J106" s="278">
        <f>$F106*I106</f>
        <v>928000</v>
      </c>
      <c r="K106" s="278">
        <f>J106/1000000</f>
        <v>0.928</v>
      </c>
      <c r="L106" s="342">
        <v>993858</v>
      </c>
      <c r="M106" s="343">
        <v>994237</v>
      </c>
      <c r="N106" s="343">
        <f>L106-M106</f>
        <v>-379</v>
      </c>
      <c r="O106" s="343">
        <f>$F106*N106</f>
        <v>303200</v>
      </c>
      <c r="P106" s="343">
        <f>O106/1000000</f>
        <v>0.3032</v>
      </c>
      <c r="Q106" s="469"/>
    </row>
    <row r="107" spans="1:17" s="465" customFormat="1" ht="15.75" customHeight="1">
      <c r="A107" s="362">
        <v>11</v>
      </c>
      <c r="B107" s="363" t="s">
        <v>389</v>
      </c>
      <c r="C107" s="366">
        <v>4864993</v>
      </c>
      <c r="D107" s="170" t="s">
        <v>12</v>
      </c>
      <c r="E107" s="260" t="s">
        <v>347</v>
      </c>
      <c r="F107" s="372">
        <v>-800</v>
      </c>
      <c r="G107" s="342">
        <v>997456</v>
      </c>
      <c r="H107" s="343">
        <v>998071</v>
      </c>
      <c r="I107" s="278">
        <f>G107-H107</f>
        <v>-615</v>
      </c>
      <c r="J107" s="278">
        <f>$F107*I107</f>
        <v>492000</v>
      </c>
      <c r="K107" s="278">
        <f>J107/1000000</f>
        <v>0.492</v>
      </c>
      <c r="L107" s="342">
        <v>997716</v>
      </c>
      <c r="M107" s="343">
        <v>997911</v>
      </c>
      <c r="N107" s="343">
        <f>L107-M107</f>
        <v>-195</v>
      </c>
      <c r="O107" s="343">
        <f>$F107*N107</f>
        <v>156000</v>
      </c>
      <c r="P107" s="343">
        <f>O107/1000000</f>
        <v>0.156</v>
      </c>
      <c r="Q107" s="470"/>
    </row>
    <row r="108" spans="1:17" s="465" customFormat="1" ht="15.75" customHeight="1">
      <c r="A108" s="362">
        <v>12</v>
      </c>
      <c r="B108" s="363" t="s">
        <v>434</v>
      </c>
      <c r="C108" s="366">
        <v>5128447</v>
      </c>
      <c r="D108" s="170" t="s">
        <v>12</v>
      </c>
      <c r="E108" s="260" t="s">
        <v>347</v>
      </c>
      <c r="F108" s="372">
        <v>-800</v>
      </c>
      <c r="G108" s="342">
        <v>983792</v>
      </c>
      <c r="H108" s="343">
        <v>984175</v>
      </c>
      <c r="I108" s="278">
        <f t="shared" si="24"/>
        <v>-383</v>
      </c>
      <c r="J108" s="278">
        <f>$F108*I108</f>
        <v>306400</v>
      </c>
      <c r="K108" s="278">
        <f>J108/1000000</f>
        <v>0.3064</v>
      </c>
      <c r="L108" s="342">
        <v>994073</v>
      </c>
      <c r="M108" s="343">
        <v>994161</v>
      </c>
      <c r="N108" s="343">
        <f t="shared" si="25"/>
        <v>-88</v>
      </c>
      <c r="O108" s="343">
        <f>$F108*N108</f>
        <v>70400</v>
      </c>
      <c r="P108" s="343">
        <f>O108/1000000</f>
        <v>0.0704</v>
      </c>
      <c r="Q108" s="509"/>
    </row>
    <row r="109" spans="1:17" s="465" customFormat="1" ht="15.75" customHeight="1">
      <c r="A109" s="362"/>
      <c r="B109" s="364" t="s">
        <v>379</v>
      </c>
      <c r="C109" s="366"/>
      <c r="D109" s="44"/>
      <c r="E109" s="44"/>
      <c r="F109" s="372"/>
      <c r="G109" s="394"/>
      <c r="H109" s="278"/>
      <c r="I109" s="278"/>
      <c r="J109" s="278"/>
      <c r="K109" s="278"/>
      <c r="L109" s="342"/>
      <c r="M109" s="343"/>
      <c r="N109" s="343"/>
      <c r="O109" s="343"/>
      <c r="P109" s="343"/>
      <c r="Q109" s="469"/>
    </row>
    <row r="110" spans="1:17" s="465" customFormat="1" ht="15.75" customHeight="1">
      <c r="A110" s="362">
        <v>13</v>
      </c>
      <c r="B110" s="363" t="s">
        <v>116</v>
      </c>
      <c r="C110" s="366">
        <v>4864951</v>
      </c>
      <c r="D110" s="40" t="s">
        <v>12</v>
      </c>
      <c r="E110" s="41" t="s">
        <v>347</v>
      </c>
      <c r="F110" s="372">
        <v>-1000</v>
      </c>
      <c r="G110" s="342">
        <v>983196</v>
      </c>
      <c r="H110" s="343">
        <v>983742</v>
      </c>
      <c r="I110" s="278">
        <f>G110-H110</f>
        <v>-546</v>
      </c>
      <c r="J110" s="278">
        <f>$F110*I110</f>
        <v>546000</v>
      </c>
      <c r="K110" s="278">
        <f>J110/1000000</f>
        <v>0.546</v>
      </c>
      <c r="L110" s="342">
        <v>34260</v>
      </c>
      <c r="M110" s="343">
        <v>34431</v>
      </c>
      <c r="N110" s="343">
        <f>L110-M110</f>
        <v>-171</v>
      </c>
      <c r="O110" s="343">
        <f>$F110*N110</f>
        <v>171000</v>
      </c>
      <c r="P110" s="343">
        <f>O110/1000000</f>
        <v>0.171</v>
      </c>
      <c r="Q110" s="469"/>
    </row>
    <row r="111" spans="1:17" s="465" customFormat="1" ht="15.75" customHeight="1">
      <c r="A111" s="362">
        <v>14</v>
      </c>
      <c r="B111" s="363" t="s">
        <v>117</v>
      </c>
      <c r="C111" s="366">
        <v>4865016</v>
      </c>
      <c r="D111" s="40" t="s">
        <v>12</v>
      </c>
      <c r="E111" s="41" t="s">
        <v>347</v>
      </c>
      <c r="F111" s="372">
        <v>-2000</v>
      </c>
      <c r="G111" s="342">
        <v>7</v>
      </c>
      <c r="H111" s="343">
        <v>7</v>
      </c>
      <c r="I111" s="278">
        <f>G111-H111</f>
        <v>0</v>
      </c>
      <c r="J111" s="278">
        <f>$F111*I111</f>
        <v>0</v>
      </c>
      <c r="K111" s="278">
        <f>J111/1000000</f>
        <v>0</v>
      </c>
      <c r="L111" s="342">
        <v>999722</v>
      </c>
      <c r="M111" s="343">
        <v>999722</v>
      </c>
      <c r="N111" s="343">
        <f>L111-M111</f>
        <v>0</v>
      </c>
      <c r="O111" s="343">
        <f>$F111*N111</f>
        <v>0</v>
      </c>
      <c r="P111" s="343">
        <f>O111/1000000</f>
        <v>0</v>
      </c>
      <c r="Q111" s="481"/>
    </row>
    <row r="112" spans="1:17" ht="15.75" customHeight="1">
      <c r="A112" s="362"/>
      <c r="B112" s="365" t="s">
        <v>118</v>
      </c>
      <c r="C112" s="366"/>
      <c r="D112" s="40"/>
      <c r="E112" s="40"/>
      <c r="F112" s="372"/>
      <c r="G112" s="394"/>
      <c r="H112" s="390"/>
      <c r="I112" s="390"/>
      <c r="J112" s="390"/>
      <c r="K112" s="390"/>
      <c r="L112" s="340"/>
      <c r="M112" s="341"/>
      <c r="N112" s="341"/>
      <c r="O112" s="341"/>
      <c r="P112" s="341"/>
      <c r="Q112" s="155"/>
    </row>
    <row r="113" spans="1:17" s="465" customFormat="1" ht="15.75" customHeight="1">
      <c r="A113" s="362">
        <v>15</v>
      </c>
      <c r="B113" s="328" t="s">
        <v>44</v>
      </c>
      <c r="C113" s="366">
        <v>4864843</v>
      </c>
      <c r="D113" s="44" t="s">
        <v>12</v>
      </c>
      <c r="E113" s="41" t="s">
        <v>347</v>
      </c>
      <c r="F113" s="372">
        <v>-1000</v>
      </c>
      <c r="G113" s="342">
        <v>2073</v>
      </c>
      <c r="H113" s="343">
        <v>2074</v>
      </c>
      <c r="I113" s="278">
        <f>G113-H113</f>
        <v>-1</v>
      </c>
      <c r="J113" s="278">
        <f>$F113*I113</f>
        <v>1000</v>
      </c>
      <c r="K113" s="278">
        <f>J113/1000000</f>
        <v>0.001</v>
      </c>
      <c r="L113" s="342">
        <v>27126</v>
      </c>
      <c r="M113" s="343">
        <v>26913</v>
      </c>
      <c r="N113" s="343">
        <f>L113-M113</f>
        <v>213</v>
      </c>
      <c r="O113" s="343">
        <f>$F113*N113</f>
        <v>-213000</v>
      </c>
      <c r="P113" s="343">
        <f>O113/1000000</f>
        <v>-0.213</v>
      </c>
      <c r="Q113" s="469"/>
    </row>
    <row r="114" spans="1:17" s="465" customFormat="1" ht="15.75" customHeight="1">
      <c r="A114" s="362">
        <v>16</v>
      </c>
      <c r="B114" s="363" t="s">
        <v>45</v>
      </c>
      <c r="C114" s="366">
        <v>5295123</v>
      </c>
      <c r="D114" s="40" t="s">
        <v>12</v>
      </c>
      <c r="E114" s="41" t="s">
        <v>347</v>
      </c>
      <c r="F114" s="372">
        <v>-100</v>
      </c>
      <c r="G114" s="342">
        <v>290</v>
      </c>
      <c r="H114" s="343">
        <v>40</v>
      </c>
      <c r="I114" s="343">
        <f>G114-H114</f>
        <v>250</v>
      </c>
      <c r="J114" s="343">
        <f>$F114*I114</f>
        <v>-25000</v>
      </c>
      <c r="K114" s="343">
        <f>J114/1000000</f>
        <v>-0.025</v>
      </c>
      <c r="L114" s="342">
        <v>26050</v>
      </c>
      <c r="M114" s="343">
        <v>24079</v>
      </c>
      <c r="N114" s="343">
        <f>L114-M114</f>
        <v>1971</v>
      </c>
      <c r="O114" s="343">
        <f>$F114*N114</f>
        <v>-197100</v>
      </c>
      <c r="P114" s="343">
        <f>O114/1000000</f>
        <v>-0.1971</v>
      </c>
      <c r="Q114" s="469"/>
    </row>
    <row r="115" spans="1:17" ht="15.75" customHeight="1">
      <c r="A115" s="362"/>
      <c r="B115" s="365" t="s">
        <v>46</v>
      </c>
      <c r="C115" s="366"/>
      <c r="D115" s="40"/>
      <c r="E115" s="40"/>
      <c r="F115" s="372"/>
      <c r="G115" s="394"/>
      <c r="H115" s="390"/>
      <c r="I115" s="390"/>
      <c r="J115" s="390"/>
      <c r="K115" s="390"/>
      <c r="L115" s="340"/>
      <c r="M115" s="341"/>
      <c r="N115" s="341"/>
      <c r="O115" s="341"/>
      <c r="P115" s="341"/>
      <c r="Q115" s="155"/>
    </row>
    <row r="116" spans="1:17" s="465" customFormat="1" ht="15.75" customHeight="1">
      <c r="A116" s="362">
        <v>17</v>
      </c>
      <c r="B116" s="363" t="s">
        <v>83</v>
      </c>
      <c r="C116" s="366">
        <v>4865169</v>
      </c>
      <c r="D116" s="40" t="s">
        <v>12</v>
      </c>
      <c r="E116" s="41" t="s">
        <v>347</v>
      </c>
      <c r="F116" s="372">
        <v>-1000</v>
      </c>
      <c r="G116" s="342">
        <v>1360</v>
      </c>
      <c r="H116" s="343">
        <v>1360</v>
      </c>
      <c r="I116" s="278">
        <f>G116-H116</f>
        <v>0</v>
      </c>
      <c r="J116" s="278">
        <f>$F116*I116</f>
        <v>0</v>
      </c>
      <c r="K116" s="278">
        <f>J116/1000000</f>
        <v>0</v>
      </c>
      <c r="L116" s="342">
        <v>61309</v>
      </c>
      <c r="M116" s="343">
        <v>61309</v>
      </c>
      <c r="N116" s="343">
        <f>L116-M116</f>
        <v>0</v>
      </c>
      <c r="O116" s="343">
        <f>$F116*N116</f>
        <v>0</v>
      </c>
      <c r="P116" s="343">
        <f>O116/1000000</f>
        <v>0</v>
      </c>
      <c r="Q116" s="469"/>
    </row>
    <row r="117" spans="1:17" ht="15.75" customHeight="1">
      <c r="A117" s="362"/>
      <c r="B117" s="364" t="s">
        <v>50</v>
      </c>
      <c r="C117" s="350"/>
      <c r="D117" s="44"/>
      <c r="E117" s="44"/>
      <c r="F117" s="372"/>
      <c r="G117" s="394"/>
      <c r="H117" s="395"/>
      <c r="I117" s="395"/>
      <c r="J117" s="395"/>
      <c r="K117" s="390"/>
      <c r="L117" s="342"/>
      <c r="M117" s="392"/>
      <c r="N117" s="392"/>
      <c r="O117" s="392"/>
      <c r="P117" s="341"/>
      <c r="Q117" s="191"/>
    </row>
    <row r="118" spans="1:17" ht="15.75" customHeight="1">
      <c r="A118" s="362"/>
      <c r="B118" s="364" t="s">
        <v>51</v>
      </c>
      <c r="C118" s="350"/>
      <c r="D118" s="44"/>
      <c r="E118" s="44"/>
      <c r="F118" s="372"/>
      <c r="G118" s="394"/>
      <c r="H118" s="395"/>
      <c r="I118" s="395"/>
      <c r="J118" s="395"/>
      <c r="K118" s="390"/>
      <c r="L118" s="342"/>
      <c r="M118" s="392"/>
      <c r="N118" s="392"/>
      <c r="O118" s="392"/>
      <c r="P118" s="341"/>
      <c r="Q118" s="191"/>
    </row>
    <row r="119" spans="1:17" ht="15.75" customHeight="1">
      <c r="A119" s="368"/>
      <c r="B119" s="371" t="s">
        <v>64</v>
      </c>
      <c r="C119" s="366"/>
      <c r="D119" s="44"/>
      <c r="E119" s="44"/>
      <c r="F119" s="372"/>
      <c r="G119" s="394"/>
      <c r="H119" s="390"/>
      <c r="I119" s="390"/>
      <c r="J119" s="390"/>
      <c r="K119" s="390"/>
      <c r="L119" s="342"/>
      <c r="M119" s="341"/>
      <c r="N119" s="341"/>
      <c r="O119" s="341"/>
      <c r="P119" s="341"/>
      <c r="Q119" s="191"/>
    </row>
    <row r="120" spans="1:17" s="465" customFormat="1" ht="24" customHeight="1">
      <c r="A120" s="362">
        <v>18</v>
      </c>
      <c r="B120" s="532" t="s">
        <v>65</v>
      </c>
      <c r="C120" s="366">
        <v>4865091</v>
      </c>
      <c r="D120" s="40" t="s">
        <v>12</v>
      </c>
      <c r="E120" s="41" t="s">
        <v>347</v>
      </c>
      <c r="F120" s="372">
        <v>-500</v>
      </c>
      <c r="G120" s="342">
        <v>5652</v>
      </c>
      <c r="H120" s="343">
        <v>5654</v>
      </c>
      <c r="I120" s="278">
        <f>G120-H120</f>
        <v>-2</v>
      </c>
      <c r="J120" s="278">
        <f>$F120*I120</f>
        <v>1000</v>
      </c>
      <c r="K120" s="278">
        <f>J120/1000000</f>
        <v>0.001</v>
      </c>
      <c r="L120" s="342">
        <v>34425</v>
      </c>
      <c r="M120" s="343">
        <v>34422</v>
      </c>
      <c r="N120" s="343">
        <f>L120-M120</f>
        <v>3</v>
      </c>
      <c r="O120" s="343">
        <f>$F120*N120</f>
        <v>-1500</v>
      </c>
      <c r="P120" s="343">
        <f>O120/1000000</f>
        <v>-0.0015</v>
      </c>
      <c r="Q120" s="507"/>
    </row>
    <row r="121" spans="1:17" s="465" customFormat="1" ht="15.75" customHeight="1">
      <c r="A121" s="362">
        <v>19</v>
      </c>
      <c r="B121" s="532" t="s">
        <v>66</v>
      </c>
      <c r="C121" s="366">
        <v>4902579</v>
      </c>
      <c r="D121" s="40" t="s">
        <v>12</v>
      </c>
      <c r="E121" s="41" t="s">
        <v>347</v>
      </c>
      <c r="F121" s="372">
        <v>-500</v>
      </c>
      <c r="G121" s="342">
        <v>999993</v>
      </c>
      <c r="H121" s="343">
        <v>999969</v>
      </c>
      <c r="I121" s="278">
        <f>G121-H121</f>
        <v>24</v>
      </c>
      <c r="J121" s="278">
        <f>$F121*I121</f>
        <v>-12000</v>
      </c>
      <c r="K121" s="278">
        <f>J121/1000000</f>
        <v>-0.012</v>
      </c>
      <c r="L121" s="342">
        <v>544</v>
      </c>
      <c r="M121" s="343">
        <v>542</v>
      </c>
      <c r="N121" s="343">
        <f>L121-M121</f>
        <v>2</v>
      </c>
      <c r="O121" s="343">
        <f>$F121*N121</f>
        <v>-1000</v>
      </c>
      <c r="P121" s="343">
        <f>O121/1000000</f>
        <v>-0.001</v>
      </c>
      <c r="Q121" s="469"/>
    </row>
    <row r="122" spans="1:17" s="465" customFormat="1" ht="15.75" customHeight="1">
      <c r="A122" s="362">
        <v>20</v>
      </c>
      <c r="B122" s="532" t="s">
        <v>67</v>
      </c>
      <c r="C122" s="366">
        <v>4902585</v>
      </c>
      <c r="D122" s="40" t="s">
        <v>12</v>
      </c>
      <c r="E122" s="41" t="s">
        <v>347</v>
      </c>
      <c r="F122" s="372">
        <v>-666.67</v>
      </c>
      <c r="G122" s="342">
        <v>203</v>
      </c>
      <c r="H122" s="343">
        <v>129</v>
      </c>
      <c r="I122" s="278">
        <f>G122-H122</f>
        <v>74</v>
      </c>
      <c r="J122" s="278">
        <f>$F122*I122</f>
        <v>-49333.579999999994</v>
      </c>
      <c r="K122" s="278">
        <f>J122/1000000</f>
        <v>-0.049333579999999995</v>
      </c>
      <c r="L122" s="342">
        <v>107</v>
      </c>
      <c r="M122" s="343">
        <v>107</v>
      </c>
      <c r="N122" s="343">
        <f>L122-M122</f>
        <v>0</v>
      </c>
      <c r="O122" s="343">
        <f>$F122*N122</f>
        <v>0</v>
      </c>
      <c r="P122" s="343">
        <f>O122/1000000</f>
        <v>0</v>
      </c>
      <c r="Q122" s="469"/>
    </row>
    <row r="123" spans="1:17" s="465" customFormat="1" ht="15.75" customHeight="1">
      <c r="A123" s="362">
        <v>21</v>
      </c>
      <c r="B123" s="532" t="s">
        <v>68</v>
      </c>
      <c r="C123" s="366">
        <v>4865072</v>
      </c>
      <c r="D123" s="40" t="s">
        <v>12</v>
      </c>
      <c r="E123" s="41" t="s">
        <v>347</v>
      </c>
      <c r="F123" s="533">
        <v>-666.666666666667</v>
      </c>
      <c r="G123" s="342">
        <v>2821</v>
      </c>
      <c r="H123" s="343">
        <v>2677</v>
      </c>
      <c r="I123" s="278">
        <f>G123-H123</f>
        <v>144</v>
      </c>
      <c r="J123" s="278">
        <f>$F123*I123</f>
        <v>-96000.00000000004</v>
      </c>
      <c r="K123" s="278">
        <f>J123/1000000</f>
        <v>-0.09600000000000004</v>
      </c>
      <c r="L123" s="342">
        <v>1331</v>
      </c>
      <c r="M123" s="343">
        <v>1329</v>
      </c>
      <c r="N123" s="343">
        <f>L123-M123</f>
        <v>2</v>
      </c>
      <c r="O123" s="343">
        <f>$F123*N123</f>
        <v>-1333.333333333334</v>
      </c>
      <c r="P123" s="343">
        <f>O123/1000000</f>
        <v>-0.001333333333333334</v>
      </c>
      <c r="Q123" s="469"/>
    </row>
    <row r="124" spans="1:17" s="465" customFormat="1" ht="15.75" customHeight="1">
      <c r="A124" s="362"/>
      <c r="B124" s="371" t="s">
        <v>32</v>
      </c>
      <c r="C124" s="366"/>
      <c r="D124" s="44"/>
      <c r="E124" s="44"/>
      <c r="F124" s="372"/>
      <c r="G124" s="394"/>
      <c r="H124" s="278"/>
      <c r="I124" s="278"/>
      <c r="J124" s="278"/>
      <c r="K124" s="278"/>
      <c r="L124" s="342"/>
      <c r="M124" s="343"/>
      <c r="N124" s="343"/>
      <c r="O124" s="343"/>
      <c r="P124" s="343"/>
      <c r="Q124" s="469"/>
    </row>
    <row r="125" spans="1:17" s="465" customFormat="1" ht="15.75" customHeight="1">
      <c r="A125" s="362">
        <v>22</v>
      </c>
      <c r="B125" s="534" t="s">
        <v>69</v>
      </c>
      <c r="C125" s="366">
        <v>4864807</v>
      </c>
      <c r="D125" s="40" t="s">
        <v>12</v>
      </c>
      <c r="E125" s="41" t="s">
        <v>347</v>
      </c>
      <c r="F125" s="372">
        <v>-100</v>
      </c>
      <c r="G125" s="342">
        <v>195852</v>
      </c>
      <c r="H125" s="343">
        <v>193644</v>
      </c>
      <c r="I125" s="278">
        <f>G125-H125</f>
        <v>2208</v>
      </c>
      <c r="J125" s="278">
        <f>$F125*I125</f>
        <v>-220800</v>
      </c>
      <c r="K125" s="278">
        <f>J125/1000000</f>
        <v>-0.2208</v>
      </c>
      <c r="L125" s="342">
        <v>19852</v>
      </c>
      <c r="M125" s="343">
        <v>19830</v>
      </c>
      <c r="N125" s="343">
        <f>L125-M125</f>
        <v>22</v>
      </c>
      <c r="O125" s="343">
        <f>$F125*N125</f>
        <v>-2200</v>
      </c>
      <c r="P125" s="343">
        <f>O125/1000000</f>
        <v>-0.0022</v>
      </c>
      <c r="Q125" s="469"/>
    </row>
    <row r="126" spans="1:17" s="465" customFormat="1" ht="15.75" customHeight="1">
      <c r="A126" s="362">
        <v>23</v>
      </c>
      <c r="B126" s="534" t="s">
        <v>143</v>
      </c>
      <c r="C126" s="366">
        <v>4865086</v>
      </c>
      <c r="D126" s="40" t="s">
        <v>12</v>
      </c>
      <c r="E126" s="41" t="s">
        <v>347</v>
      </c>
      <c r="F126" s="372">
        <v>-100</v>
      </c>
      <c r="G126" s="342">
        <v>24537</v>
      </c>
      <c r="H126" s="343">
        <v>24477</v>
      </c>
      <c r="I126" s="278">
        <f>G126-H126</f>
        <v>60</v>
      </c>
      <c r="J126" s="278">
        <f>$F126*I126</f>
        <v>-6000</v>
      </c>
      <c r="K126" s="278">
        <f>J126/1000000</f>
        <v>-0.006</v>
      </c>
      <c r="L126" s="342">
        <v>51014</v>
      </c>
      <c r="M126" s="343">
        <v>50872</v>
      </c>
      <c r="N126" s="343">
        <f>L126-M126</f>
        <v>142</v>
      </c>
      <c r="O126" s="343">
        <f>$F126*N126</f>
        <v>-14200</v>
      </c>
      <c r="P126" s="343">
        <f>O126/1000000</f>
        <v>-0.0142</v>
      </c>
      <c r="Q126" s="469"/>
    </row>
    <row r="127" spans="1:17" s="465" customFormat="1" ht="15.75" customHeight="1">
      <c r="A127" s="362"/>
      <c r="B127" s="365" t="s">
        <v>70</v>
      </c>
      <c r="C127" s="366"/>
      <c r="D127" s="40"/>
      <c r="E127" s="40"/>
      <c r="F127" s="372"/>
      <c r="G127" s="394"/>
      <c r="H127" s="278"/>
      <c r="I127" s="278"/>
      <c r="J127" s="278"/>
      <c r="K127" s="278"/>
      <c r="L127" s="342"/>
      <c r="M127" s="343"/>
      <c r="N127" s="343"/>
      <c r="O127" s="343"/>
      <c r="P127" s="343"/>
      <c r="Q127" s="469"/>
    </row>
    <row r="128" spans="1:17" s="465" customFormat="1" ht="14.25" customHeight="1">
      <c r="A128" s="362">
        <v>24</v>
      </c>
      <c r="B128" s="363" t="s">
        <v>63</v>
      </c>
      <c r="C128" s="366">
        <v>4902568</v>
      </c>
      <c r="D128" s="40" t="s">
        <v>12</v>
      </c>
      <c r="E128" s="41" t="s">
        <v>347</v>
      </c>
      <c r="F128" s="372">
        <v>-100</v>
      </c>
      <c r="G128" s="342">
        <v>998366</v>
      </c>
      <c r="H128" s="343">
        <v>998401</v>
      </c>
      <c r="I128" s="278">
        <f aca="true" t="shared" si="26" ref="I128:I133">G128-H128</f>
        <v>-35</v>
      </c>
      <c r="J128" s="278">
        <f aca="true" t="shared" si="27" ref="J128:J133">$F128*I128</f>
        <v>3500</v>
      </c>
      <c r="K128" s="278">
        <f aca="true" t="shared" si="28" ref="K128:K133">J128/1000000</f>
        <v>0.0035</v>
      </c>
      <c r="L128" s="342">
        <v>1116</v>
      </c>
      <c r="M128" s="343">
        <v>953</v>
      </c>
      <c r="N128" s="343">
        <f aca="true" t="shared" si="29" ref="N128:N133">L128-M128</f>
        <v>163</v>
      </c>
      <c r="O128" s="343">
        <f aca="true" t="shared" si="30" ref="O128:O133">$F128*N128</f>
        <v>-16300</v>
      </c>
      <c r="P128" s="343">
        <f aca="true" t="shared" si="31" ref="P128:P133">O128/1000000</f>
        <v>-0.0163</v>
      </c>
      <c r="Q128" s="469"/>
    </row>
    <row r="129" spans="1:17" s="465" customFormat="1" ht="15.75" customHeight="1">
      <c r="A129" s="362">
        <v>25</v>
      </c>
      <c r="B129" s="363" t="s">
        <v>71</v>
      </c>
      <c r="C129" s="366">
        <v>4902549</v>
      </c>
      <c r="D129" s="40" t="s">
        <v>12</v>
      </c>
      <c r="E129" s="41" t="s">
        <v>347</v>
      </c>
      <c r="F129" s="372">
        <v>-100</v>
      </c>
      <c r="G129" s="342">
        <v>999755</v>
      </c>
      <c r="H129" s="343">
        <v>999736</v>
      </c>
      <c r="I129" s="278">
        <f t="shared" si="26"/>
        <v>19</v>
      </c>
      <c r="J129" s="278">
        <f t="shared" si="27"/>
        <v>-1900</v>
      </c>
      <c r="K129" s="278">
        <f t="shared" si="28"/>
        <v>-0.0019</v>
      </c>
      <c r="L129" s="342">
        <v>1000005</v>
      </c>
      <c r="M129" s="343">
        <v>999921</v>
      </c>
      <c r="N129" s="343">
        <f t="shared" si="29"/>
        <v>84</v>
      </c>
      <c r="O129" s="343">
        <f t="shared" si="30"/>
        <v>-8400</v>
      </c>
      <c r="P129" s="343">
        <f t="shared" si="31"/>
        <v>-0.0084</v>
      </c>
      <c r="Q129" s="481"/>
    </row>
    <row r="130" spans="1:17" s="465" customFormat="1" ht="15.75" customHeight="1">
      <c r="A130" s="362">
        <v>26</v>
      </c>
      <c r="B130" s="363" t="s">
        <v>84</v>
      </c>
      <c r="C130" s="366">
        <v>4902537</v>
      </c>
      <c r="D130" s="40" t="s">
        <v>12</v>
      </c>
      <c r="E130" s="41" t="s">
        <v>347</v>
      </c>
      <c r="F130" s="372">
        <v>-100</v>
      </c>
      <c r="G130" s="342">
        <v>23956</v>
      </c>
      <c r="H130" s="343">
        <v>23972</v>
      </c>
      <c r="I130" s="278">
        <f t="shared" si="26"/>
        <v>-16</v>
      </c>
      <c r="J130" s="278">
        <f t="shared" si="27"/>
        <v>1600</v>
      </c>
      <c r="K130" s="278">
        <f t="shared" si="28"/>
        <v>0.0016</v>
      </c>
      <c r="L130" s="342">
        <v>57841</v>
      </c>
      <c r="M130" s="343">
        <v>57849</v>
      </c>
      <c r="N130" s="343">
        <f t="shared" si="29"/>
        <v>-8</v>
      </c>
      <c r="O130" s="343">
        <f t="shared" si="30"/>
        <v>800</v>
      </c>
      <c r="P130" s="343">
        <f t="shared" si="31"/>
        <v>0.0008</v>
      </c>
      <c r="Q130" s="469"/>
    </row>
    <row r="131" spans="1:17" s="465" customFormat="1" ht="15.75" customHeight="1">
      <c r="A131" s="362">
        <v>27</v>
      </c>
      <c r="B131" s="363" t="s">
        <v>72</v>
      </c>
      <c r="C131" s="366">
        <v>4902578</v>
      </c>
      <c r="D131" s="40" t="s">
        <v>12</v>
      </c>
      <c r="E131" s="41" t="s">
        <v>347</v>
      </c>
      <c r="F131" s="372">
        <v>-100</v>
      </c>
      <c r="G131" s="342">
        <v>0</v>
      </c>
      <c r="H131" s="343">
        <v>0</v>
      </c>
      <c r="I131" s="278">
        <f t="shared" si="26"/>
        <v>0</v>
      </c>
      <c r="J131" s="278">
        <f t="shared" si="27"/>
        <v>0</v>
      </c>
      <c r="K131" s="278">
        <f t="shared" si="28"/>
        <v>0</v>
      </c>
      <c r="L131" s="342">
        <v>0</v>
      </c>
      <c r="M131" s="343">
        <v>0</v>
      </c>
      <c r="N131" s="343">
        <f t="shared" si="29"/>
        <v>0</v>
      </c>
      <c r="O131" s="343">
        <f t="shared" si="30"/>
        <v>0</v>
      </c>
      <c r="P131" s="343">
        <f t="shared" si="31"/>
        <v>0</v>
      </c>
      <c r="Q131" s="513"/>
    </row>
    <row r="132" spans="1:17" s="465" customFormat="1" ht="15.75" customHeight="1">
      <c r="A132" s="362">
        <v>28</v>
      </c>
      <c r="B132" s="363" t="s">
        <v>73</v>
      </c>
      <c r="C132" s="366">
        <v>4902538</v>
      </c>
      <c r="D132" s="40" t="s">
        <v>12</v>
      </c>
      <c r="E132" s="41" t="s">
        <v>347</v>
      </c>
      <c r="F132" s="372">
        <v>-100</v>
      </c>
      <c r="G132" s="342">
        <v>999762</v>
      </c>
      <c r="H132" s="343">
        <v>999762</v>
      </c>
      <c r="I132" s="278">
        <f t="shared" si="26"/>
        <v>0</v>
      </c>
      <c r="J132" s="278">
        <f t="shared" si="27"/>
        <v>0</v>
      </c>
      <c r="K132" s="278">
        <f t="shared" si="28"/>
        <v>0</v>
      </c>
      <c r="L132" s="342">
        <v>999987</v>
      </c>
      <c r="M132" s="343">
        <v>999987</v>
      </c>
      <c r="N132" s="343">
        <f t="shared" si="29"/>
        <v>0</v>
      </c>
      <c r="O132" s="343">
        <f t="shared" si="30"/>
        <v>0</v>
      </c>
      <c r="P132" s="343">
        <f t="shared" si="31"/>
        <v>0</v>
      </c>
      <c r="Q132" s="469"/>
    </row>
    <row r="133" spans="1:17" s="465" customFormat="1" ht="15.75" customHeight="1">
      <c r="A133" s="362">
        <v>29</v>
      </c>
      <c r="B133" s="363" t="s">
        <v>59</v>
      </c>
      <c r="C133" s="366">
        <v>4902527</v>
      </c>
      <c r="D133" s="40" t="s">
        <v>12</v>
      </c>
      <c r="E133" s="41" t="s">
        <v>347</v>
      </c>
      <c r="F133" s="372">
        <v>-100</v>
      </c>
      <c r="G133" s="342">
        <v>0</v>
      </c>
      <c r="H133" s="343">
        <v>0</v>
      </c>
      <c r="I133" s="278">
        <f t="shared" si="26"/>
        <v>0</v>
      </c>
      <c r="J133" s="278">
        <f t="shared" si="27"/>
        <v>0</v>
      </c>
      <c r="K133" s="278">
        <f t="shared" si="28"/>
        <v>0</v>
      </c>
      <c r="L133" s="342">
        <v>0</v>
      </c>
      <c r="M133" s="343">
        <v>0</v>
      </c>
      <c r="N133" s="343">
        <f t="shared" si="29"/>
        <v>0</v>
      </c>
      <c r="O133" s="343">
        <f t="shared" si="30"/>
        <v>0</v>
      </c>
      <c r="P133" s="343">
        <f t="shared" si="31"/>
        <v>0</v>
      </c>
      <c r="Q133" s="469"/>
    </row>
    <row r="134" spans="1:17" ht="15.75" customHeight="1">
      <c r="A134" s="362"/>
      <c r="B134" s="365" t="s">
        <v>74</v>
      </c>
      <c r="C134" s="366"/>
      <c r="D134" s="40"/>
      <c r="E134" s="40"/>
      <c r="F134" s="372"/>
      <c r="G134" s="394"/>
      <c r="H134" s="390"/>
      <c r="I134" s="390"/>
      <c r="J134" s="390"/>
      <c r="K134" s="390"/>
      <c r="L134" s="340"/>
      <c r="M134" s="341"/>
      <c r="N134" s="341"/>
      <c r="O134" s="341"/>
      <c r="P134" s="341"/>
      <c r="Q134" s="155"/>
    </row>
    <row r="135" spans="1:17" s="465" customFormat="1" ht="15.75" customHeight="1">
      <c r="A135" s="362">
        <v>30</v>
      </c>
      <c r="B135" s="363" t="s">
        <v>75</v>
      </c>
      <c r="C135" s="366">
        <v>4902540</v>
      </c>
      <c r="D135" s="40" t="s">
        <v>12</v>
      </c>
      <c r="E135" s="41" t="s">
        <v>347</v>
      </c>
      <c r="F135" s="372">
        <v>-100</v>
      </c>
      <c r="G135" s="342">
        <v>1983</v>
      </c>
      <c r="H135" s="343">
        <v>1926</v>
      </c>
      <c r="I135" s="278">
        <f>G135-H135</f>
        <v>57</v>
      </c>
      <c r="J135" s="278">
        <f>$F135*I135</f>
        <v>-5700</v>
      </c>
      <c r="K135" s="278">
        <f>J135/1000000</f>
        <v>-0.0057</v>
      </c>
      <c r="L135" s="342">
        <v>6401</v>
      </c>
      <c r="M135" s="343">
        <v>6143</v>
      </c>
      <c r="N135" s="343">
        <f>L135-M135</f>
        <v>258</v>
      </c>
      <c r="O135" s="343">
        <f>$F135*N135</f>
        <v>-25800</v>
      </c>
      <c r="P135" s="343">
        <f>O135/1000000</f>
        <v>-0.0258</v>
      </c>
      <c r="Q135" s="481"/>
    </row>
    <row r="136" spans="1:17" s="465" customFormat="1" ht="15.75" customHeight="1">
      <c r="A136" s="362">
        <v>31</v>
      </c>
      <c r="B136" s="363" t="s">
        <v>76</v>
      </c>
      <c r="C136" s="366">
        <v>4902542</v>
      </c>
      <c r="D136" s="40" t="s">
        <v>12</v>
      </c>
      <c r="E136" s="41" t="s">
        <v>347</v>
      </c>
      <c r="F136" s="372">
        <v>-100</v>
      </c>
      <c r="G136" s="342">
        <v>28256</v>
      </c>
      <c r="H136" s="343">
        <v>28012</v>
      </c>
      <c r="I136" s="278">
        <f>G136-H136</f>
        <v>244</v>
      </c>
      <c r="J136" s="278">
        <f>$F136*I136</f>
        <v>-24400</v>
      </c>
      <c r="K136" s="278">
        <f>J136/1000000</f>
        <v>-0.0244</v>
      </c>
      <c r="L136" s="342">
        <v>67790</v>
      </c>
      <c r="M136" s="343">
        <v>67770</v>
      </c>
      <c r="N136" s="343">
        <f>L136-M136</f>
        <v>20</v>
      </c>
      <c r="O136" s="343">
        <f>$F136*N136</f>
        <v>-2000</v>
      </c>
      <c r="P136" s="343">
        <f>O136/1000000</f>
        <v>-0.002</v>
      </c>
      <c r="Q136" s="469"/>
    </row>
    <row r="137" spans="1:17" s="465" customFormat="1" ht="15.75" customHeight="1" thickBot="1">
      <c r="A137" s="467">
        <v>32</v>
      </c>
      <c r="B137" s="758" t="s">
        <v>77</v>
      </c>
      <c r="C137" s="367">
        <v>4902536</v>
      </c>
      <c r="D137" s="90" t="s">
        <v>12</v>
      </c>
      <c r="E137" s="525" t="s">
        <v>347</v>
      </c>
      <c r="F137" s="367">
        <v>-100</v>
      </c>
      <c r="G137" s="467">
        <v>7089</v>
      </c>
      <c r="H137" s="468">
        <v>6412</v>
      </c>
      <c r="I137" s="468">
        <f>G137-H137</f>
        <v>677</v>
      </c>
      <c r="J137" s="468">
        <f>$F137*I137</f>
        <v>-67700</v>
      </c>
      <c r="K137" s="468">
        <f>J137/1000000</f>
        <v>-0.0677</v>
      </c>
      <c r="L137" s="467">
        <v>2296</v>
      </c>
      <c r="M137" s="468">
        <v>2255</v>
      </c>
      <c r="N137" s="468">
        <f>L137-M137</f>
        <v>41</v>
      </c>
      <c r="O137" s="468">
        <f>$F137*N137</f>
        <v>-4100</v>
      </c>
      <c r="P137" s="468">
        <f>O137/1000000</f>
        <v>-0.0041</v>
      </c>
      <c r="Q137" s="467"/>
    </row>
    <row r="138" ht="13.5" thickTop="1"/>
    <row r="139" spans="4:16" ht="16.5">
      <c r="D139" s="21"/>
      <c r="K139" s="421">
        <f>SUM(K96:K137)</f>
        <v>1.1939664199999998</v>
      </c>
      <c r="L139" s="53"/>
      <c r="M139" s="53"/>
      <c r="N139" s="53"/>
      <c r="O139" s="53"/>
      <c r="P139" s="396">
        <f>SUM(P96:P137)</f>
        <v>0.06726666666666668</v>
      </c>
    </row>
    <row r="140" spans="11:16" ht="14.25">
      <c r="K140" s="53"/>
      <c r="L140" s="53"/>
      <c r="M140" s="53"/>
      <c r="N140" s="53"/>
      <c r="O140" s="53"/>
      <c r="P140" s="53"/>
    </row>
    <row r="141" spans="11:16" ht="14.25">
      <c r="K141" s="53"/>
      <c r="L141" s="53"/>
      <c r="M141" s="53"/>
      <c r="N141" s="53"/>
      <c r="O141" s="53"/>
      <c r="P141" s="53"/>
    </row>
    <row r="142" spans="17:18" ht="12.75">
      <c r="Q142" s="406" t="str">
        <f>NDPL!Q1</f>
        <v>OCTOBER-2016</v>
      </c>
      <c r="R142" s="257"/>
    </row>
    <row r="143" ht="13.5" thickBot="1"/>
    <row r="144" spans="1:17" ht="44.25" customHeight="1">
      <c r="A144" s="335"/>
      <c r="B144" s="333" t="s">
        <v>148</v>
      </c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50"/>
    </row>
    <row r="145" spans="1:17" ht="19.5" customHeight="1">
      <c r="A145" s="237"/>
      <c r="B145" s="283" t="s">
        <v>149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51"/>
    </row>
    <row r="146" spans="1:17" ht="19.5" customHeight="1">
      <c r="A146" s="237"/>
      <c r="B146" s="279" t="s">
        <v>250</v>
      </c>
      <c r="C146" s="18"/>
      <c r="D146" s="18"/>
      <c r="E146" s="18"/>
      <c r="F146" s="18"/>
      <c r="G146" s="18"/>
      <c r="H146" s="18"/>
      <c r="I146" s="18"/>
      <c r="J146" s="18"/>
      <c r="K146" s="206">
        <f>K57</f>
        <v>-8.995528000000002</v>
      </c>
      <c r="L146" s="206"/>
      <c r="M146" s="206"/>
      <c r="N146" s="206"/>
      <c r="O146" s="206"/>
      <c r="P146" s="206">
        <f>P57</f>
        <v>-5.6205163</v>
      </c>
      <c r="Q146" s="51"/>
    </row>
    <row r="147" spans="1:17" ht="19.5" customHeight="1">
      <c r="A147" s="237"/>
      <c r="B147" s="279" t="s">
        <v>251</v>
      </c>
      <c r="C147" s="18"/>
      <c r="D147" s="18"/>
      <c r="E147" s="18"/>
      <c r="F147" s="18"/>
      <c r="G147" s="18"/>
      <c r="H147" s="18"/>
      <c r="I147" s="18"/>
      <c r="J147" s="18"/>
      <c r="K147" s="422">
        <f>K139</f>
        <v>1.1939664199999998</v>
      </c>
      <c r="L147" s="206"/>
      <c r="M147" s="206"/>
      <c r="N147" s="206"/>
      <c r="O147" s="206"/>
      <c r="P147" s="206">
        <f>P139</f>
        <v>0.06726666666666668</v>
      </c>
      <c r="Q147" s="51"/>
    </row>
    <row r="148" spans="1:17" ht="19.5" customHeight="1">
      <c r="A148" s="237"/>
      <c r="B148" s="279" t="s">
        <v>150</v>
      </c>
      <c r="C148" s="18"/>
      <c r="D148" s="18"/>
      <c r="E148" s="18"/>
      <c r="F148" s="18"/>
      <c r="G148" s="18"/>
      <c r="H148" s="18"/>
      <c r="I148" s="18"/>
      <c r="J148" s="18"/>
      <c r="K148" s="422">
        <f>'ROHTAK ROAD'!K46</f>
        <v>-0.144825</v>
      </c>
      <c r="L148" s="206"/>
      <c r="M148" s="206"/>
      <c r="N148" s="206"/>
      <c r="O148" s="206"/>
      <c r="P148" s="422">
        <f>'ROHTAK ROAD'!P46</f>
        <v>0.01855</v>
      </c>
      <c r="Q148" s="51"/>
    </row>
    <row r="149" spans="1:17" ht="19.5" customHeight="1">
      <c r="A149" s="237"/>
      <c r="B149" s="279" t="s">
        <v>151</v>
      </c>
      <c r="C149" s="18"/>
      <c r="D149" s="18"/>
      <c r="E149" s="18"/>
      <c r="F149" s="18"/>
      <c r="G149" s="18"/>
      <c r="H149" s="18"/>
      <c r="I149" s="18"/>
      <c r="J149" s="18"/>
      <c r="K149" s="422">
        <f>SUM(K146:K148)</f>
        <v>-7.946386580000002</v>
      </c>
      <c r="L149" s="206"/>
      <c r="M149" s="206"/>
      <c r="N149" s="206"/>
      <c r="O149" s="206"/>
      <c r="P149" s="422">
        <f>SUM(P146:P148)</f>
        <v>-5.534699633333333</v>
      </c>
      <c r="Q149" s="51"/>
    </row>
    <row r="150" spans="1:17" ht="19.5" customHeight="1">
      <c r="A150" s="237"/>
      <c r="B150" s="283" t="s">
        <v>152</v>
      </c>
      <c r="C150" s="18"/>
      <c r="D150" s="18"/>
      <c r="E150" s="18"/>
      <c r="F150" s="18"/>
      <c r="G150" s="18"/>
      <c r="H150" s="18"/>
      <c r="I150" s="18"/>
      <c r="J150" s="18"/>
      <c r="K150" s="206"/>
      <c r="L150" s="206"/>
      <c r="M150" s="206"/>
      <c r="N150" s="206"/>
      <c r="O150" s="206"/>
      <c r="P150" s="206"/>
      <c r="Q150" s="51"/>
    </row>
    <row r="151" spans="1:17" ht="19.5" customHeight="1">
      <c r="A151" s="237"/>
      <c r="B151" s="279" t="s">
        <v>252</v>
      </c>
      <c r="C151" s="18"/>
      <c r="D151" s="18"/>
      <c r="E151" s="18"/>
      <c r="F151" s="18"/>
      <c r="G151" s="18"/>
      <c r="H151" s="18"/>
      <c r="I151" s="18"/>
      <c r="J151" s="18"/>
      <c r="K151" s="206">
        <f>K88</f>
        <v>2.7849999999999997</v>
      </c>
      <c r="L151" s="206"/>
      <c r="M151" s="206"/>
      <c r="N151" s="206"/>
      <c r="O151" s="206"/>
      <c r="P151" s="206">
        <f>P88</f>
        <v>2.194</v>
      </c>
      <c r="Q151" s="51"/>
    </row>
    <row r="152" spans="1:17" ht="19.5" customHeight="1" thickBot="1">
      <c r="A152" s="238"/>
      <c r="B152" s="334" t="s">
        <v>153</v>
      </c>
      <c r="C152" s="52"/>
      <c r="D152" s="52"/>
      <c r="E152" s="52"/>
      <c r="F152" s="52"/>
      <c r="G152" s="52"/>
      <c r="H152" s="52"/>
      <c r="I152" s="52"/>
      <c r="J152" s="52"/>
      <c r="K152" s="423">
        <f>SUM(K149:K151)</f>
        <v>-5.161386580000002</v>
      </c>
      <c r="L152" s="204"/>
      <c r="M152" s="204"/>
      <c r="N152" s="204"/>
      <c r="O152" s="204"/>
      <c r="P152" s="203">
        <f>SUM(P149:P151)</f>
        <v>-3.340699633333333</v>
      </c>
      <c r="Q152" s="205"/>
    </row>
    <row r="153" ht="12.75">
      <c r="A153" s="237"/>
    </row>
    <row r="154" ht="12.75">
      <c r="A154" s="237"/>
    </row>
    <row r="155" ht="12.75">
      <c r="A155" s="237"/>
    </row>
    <row r="156" ht="13.5" thickBot="1">
      <c r="A156" s="238"/>
    </row>
    <row r="157" spans="1:17" ht="12.75">
      <c r="A157" s="231"/>
      <c r="B157" s="232"/>
      <c r="C157" s="232"/>
      <c r="D157" s="232"/>
      <c r="E157" s="232"/>
      <c r="F157" s="232"/>
      <c r="G157" s="232"/>
      <c r="H157" s="49"/>
      <c r="I157" s="49"/>
      <c r="J157" s="49"/>
      <c r="K157" s="49"/>
      <c r="L157" s="49"/>
      <c r="M157" s="49"/>
      <c r="N157" s="49"/>
      <c r="O157" s="49"/>
      <c r="P157" s="49"/>
      <c r="Q157" s="50"/>
    </row>
    <row r="158" spans="1:17" ht="23.25">
      <c r="A158" s="239" t="s">
        <v>328</v>
      </c>
      <c r="B158" s="223"/>
      <c r="C158" s="223"/>
      <c r="D158" s="223"/>
      <c r="E158" s="223"/>
      <c r="F158" s="223"/>
      <c r="G158" s="223"/>
      <c r="H158" s="18"/>
      <c r="I158" s="18"/>
      <c r="J158" s="18"/>
      <c r="K158" s="18"/>
      <c r="L158" s="18"/>
      <c r="M158" s="18"/>
      <c r="N158" s="18"/>
      <c r="O158" s="18"/>
      <c r="P158" s="18"/>
      <c r="Q158" s="51"/>
    </row>
    <row r="159" spans="1:17" ht="12.75">
      <c r="A159" s="233"/>
      <c r="B159" s="223"/>
      <c r="C159" s="223"/>
      <c r="D159" s="223"/>
      <c r="E159" s="223"/>
      <c r="F159" s="223"/>
      <c r="G159" s="223"/>
      <c r="H159" s="18"/>
      <c r="I159" s="18"/>
      <c r="J159" s="18"/>
      <c r="K159" s="18"/>
      <c r="L159" s="18"/>
      <c r="M159" s="18"/>
      <c r="N159" s="18"/>
      <c r="O159" s="18"/>
      <c r="P159" s="18"/>
      <c r="Q159" s="51"/>
    </row>
    <row r="160" spans="1:17" ht="12.75">
      <c r="A160" s="234"/>
      <c r="B160" s="235"/>
      <c r="C160" s="235"/>
      <c r="D160" s="235"/>
      <c r="E160" s="235"/>
      <c r="F160" s="235"/>
      <c r="G160" s="235"/>
      <c r="H160" s="18"/>
      <c r="I160" s="18"/>
      <c r="J160" s="18"/>
      <c r="K160" s="249" t="s">
        <v>340</v>
      </c>
      <c r="L160" s="18"/>
      <c r="M160" s="18"/>
      <c r="N160" s="18"/>
      <c r="O160" s="18"/>
      <c r="P160" s="249" t="s">
        <v>341</v>
      </c>
      <c r="Q160" s="51"/>
    </row>
    <row r="161" spans="1:17" ht="12.75">
      <c r="A161" s="236"/>
      <c r="B161" s="134"/>
      <c r="C161" s="134"/>
      <c r="D161" s="134"/>
      <c r="E161" s="134"/>
      <c r="F161" s="134"/>
      <c r="G161" s="134"/>
      <c r="H161" s="18"/>
      <c r="I161" s="18"/>
      <c r="J161" s="18"/>
      <c r="K161" s="18"/>
      <c r="L161" s="18"/>
      <c r="M161" s="18"/>
      <c r="N161" s="18"/>
      <c r="O161" s="18"/>
      <c r="P161" s="18"/>
      <c r="Q161" s="51"/>
    </row>
    <row r="162" spans="1:17" ht="12.75">
      <c r="A162" s="236"/>
      <c r="B162" s="134"/>
      <c r="C162" s="134"/>
      <c r="D162" s="134"/>
      <c r="E162" s="134"/>
      <c r="F162" s="134"/>
      <c r="G162" s="134"/>
      <c r="H162" s="18"/>
      <c r="I162" s="18"/>
      <c r="J162" s="18"/>
      <c r="K162" s="18"/>
      <c r="L162" s="18"/>
      <c r="M162" s="18"/>
      <c r="N162" s="18"/>
      <c r="O162" s="18"/>
      <c r="P162" s="18"/>
      <c r="Q162" s="51"/>
    </row>
    <row r="163" spans="1:17" ht="18">
      <c r="A163" s="240" t="s">
        <v>331</v>
      </c>
      <c r="B163" s="224"/>
      <c r="C163" s="224"/>
      <c r="D163" s="225"/>
      <c r="E163" s="225"/>
      <c r="F163" s="226"/>
      <c r="G163" s="225"/>
      <c r="H163" s="18"/>
      <c r="I163" s="18"/>
      <c r="J163" s="18"/>
      <c r="K163" s="397">
        <f>K152</f>
        <v>-5.161386580000002</v>
      </c>
      <c r="L163" s="225" t="s">
        <v>329</v>
      </c>
      <c r="M163" s="18"/>
      <c r="N163" s="18"/>
      <c r="O163" s="18"/>
      <c r="P163" s="397">
        <f>P152</f>
        <v>-3.340699633333333</v>
      </c>
      <c r="Q163" s="246" t="s">
        <v>329</v>
      </c>
    </row>
    <row r="164" spans="1:17" ht="18">
      <c r="A164" s="241"/>
      <c r="B164" s="227"/>
      <c r="C164" s="227"/>
      <c r="D164" s="223"/>
      <c r="E164" s="223"/>
      <c r="F164" s="228"/>
      <c r="G164" s="223"/>
      <c r="H164" s="18"/>
      <c r="I164" s="18"/>
      <c r="J164" s="18"/>
      <c r="K164" s="398"/>
      <c r="L164" s="223"/>
      <c r="M164" s="18"/>
      <c r="N164" s="18"/>
      <c r="O164" s="18"/>
      <c r="P164" s="398"/>
      <c r="Q164" s="247"/>
    </row>
    <row r="165" spans="1:17" ht="18">
      <c r="A165" s="242" t="s">
        <v>330</v>
      </c>
      <c r="B165" s="229"/>
      <c r="C165" s="45"/>
      <c r="D165" s="223"/>
      <c r="E165" s="223"/>
      <c r="F165" s="230"/>
      <c r="G165" s="225"/>
      <c r="H165" s="18"/>
      <c r="I165" s="18"/>
      <c r="J165" s="18"/>
      <c r="K165" s="398">
        <f>'STEPPED UP GENCO'!K40</f>
        <v>0.475563088</v>
      </c>
      <c r="L165" s="225" t="s">
        <v>329</v>
      </c>
      <c r="M165" s="18"/>
      <c r="N165" s="18"/>
      <c r="O165" s="18"/>
      <c r="P165" s="398">
        <f>'STEPPED UP GENCO'!P40</f>
        <v>-1.6539973768499998</v>
      </c>
      <c r="Q165" s="246" t="s">
        <v>329</v>
      </c>
    </row>
    <row r="166" spans="1:17" ht="12.75">
      <c r="A166" s="237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51"/>
    </row>
    <row r="167" spans="1:17" ht="12.75">
      <c r="A167" s="237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51"/>
    </row>
    <row r="168" spans="1:17" ht="12.75">
      <c r="A168" s="237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51"/>
    </row>
    <row r="169" spans="1:17" ht="20.25">
      <c r="A169" s="237"/>
      <c r="B169" s="18"/>
      <c r="C169" s="18"/>
      <c r="D169" s="18"/>
      <c r="E169" s="18"/>
      <c r="F169" s="18"/>
      <c r="G169" s="18"/>
      <c r="H169" s="224"/>
      <c r="I169" s="224"/>
      <c r="J169" s="243" t="s">
        <v>332</v>
      </c>
      <c r="K169" s="353">
        <f>SUM(K163:K168)</f>
        <v>-4.685823492000002</v>
      </c>
      <c r="L169" s="243" t="s">
        <v>329</v>
      </c>
      <c r="M169" s="134"/>
      <c r="N169" s="18"/>
      <c r="O169" s="18"/>
      <c r="P169" s="353">
        <f>SUM(P163:P168)</f>
        <v>-4.994697010183333</v>
      </c>
      <c r="Q169" s="374" t="s">
        <v>329</v>
      </c>
    </row>
    <row r="170" spans="1:17" ht="13.5" thickBot="1">
      <c r="A170" s="238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160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7" max="255" man="1"/>
    <brk id="90" max="255" man="1"/>
    <brk id="140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96"/>
  <sheetViews>
    <sheetView view="pageBreakPreview" zoomScale="70" zoomScaleNormal="70" zoomScaleSheetLayoutView="70" workbookViewId="0" topLeftCell="A64">
      <selection activeCell="C50" sqref="C50"/>
    </sheetView>
  </sheetViews>
  <sheetFormatPr defaultColWidth="9.140625" defaultRowHeight="12.75"/>
  <cols>
    <col min="1" max="1" width="7.421875" style="465" customWidth="1"/>
    <col min="2" max="2" width="29.57421875" style="465" customWidth="1"/>
    <col min="3" max="3" width="13.28125" style="465" customWidth="1"/>
    <col min="4" max="4" width="9.00390625" style="465" customWidth="1"/>
    <col min="5" max="5" width="16.57421875" style="465" customWidth="1"/>
    <col min="6" max="6" width="10.8515625" style="465" customWidth="1"/>
    <col min="7" max="7" width="14.00390625" style="465" customWidth="1"/>
    <col min="8" max="8" width="13.421875" style="465" customWidth="1"/>
    <col min="9" max="9" width="11.8515625" style="465" customWidth="1"/>
    <col min="10" max="10" width="16.28125" style="465" customWidth="1"/>
    <col min="11" max="11" width="12.8515625" style="465" customWidth="1"/>
    <col min="12" max="12" width="13.421875" style="465" customWidth="1"/>
    <col min="13" max="13" width="16.28125" style="465" customWidth="1"/>
    <col min="14" max="14" width="12.140625" style="465" customWidth="1"/>
    <col min="15" max="15" width="15.28125" style="465" customWidth="1"/>
    <col min="16" max="16" width="15.140625" style="465" customWidth="1"/>
    <col min="17" max="17" width="29.421875" style="465" customWidth="1"/>
    <col min="18" max="19" width="9.140625" style="465" hidden="1" customWidth="1"/>
    <col min="20" max="16384" width="9.140625" style="465" customWidth="1"/>
  </cols>
  <sheetData>
    <row r="1" spans="1:17" ht="23.25" customHeight="1">
      <c r="A1" s="1" t="s">
        <v>238</v>
      </c>
      <c r="P1" s="646" t="str">
        <f>NDPL!$Q$1</f>
        <v>OCTOBER-2016</v>
      </c>
      <c r="Q1" s="646"/>
    </row>
    <row r="2" ht="12.75">
      <c r="A2" s="16" t="s">
        <v>239</v>
      </c>
    </row>
    <row r="3" ht="20.25" customHeight="1">
      <c r="A3" s="399" t="s">
        <v>154</v>
      </c>
    </row>
    <row r="4" spans="1:16" ht="21" customHeight="1" thickBot="1">
      <c r="A4" s="400" t="s">
        <v>192</v>
      </c>
      <c r="G4" s="515"/>
      <c r="H4" s="515"/>
      <c r="I4" s="48" t="s">
        <v>398</v>
      </c>
      <c r="J4" s="515"/>
      <c r="K4" s="515"/>
      <c r="L4" s="515"/>
      <c r="M4" s="515"/>
      <c r="N4" s="48" t="s">
        <v>399</v>
      </c>
      <c r="O4" s="515"/>
      <c r="P4" s="515"/>
    </row>
    <row r="5" spans="1:17" ht="36.75" customHeight="1" thickBot="1" thickTop="1">
      <c r="A5" s="558" t="s">
        <v>8</v>
      </c>
      <c r="B5" s="559" t="s">
        <v>9</v>
      </c>
      <c r="C5" s="560" t="s">
        <v>1</v>
      </c>
      <c r="D5" s="560" t="s">
        <v>2</v>
      </c>
      <c r="E5" s="560" t="s">
        <v>3</v>
      </c>
      <c r="F5" s="560" t="s">
        <v>10</v>
      </c>
      <c r="G5" s="558" t="str">
        <f>NDPL!G5</f>
        <v>FINAL READING 01/11/2016</v>
      </c>
      <c r="H5" s="560" t="str">
        <f>NDPL!H5</f>
        <v>INTIAL READING 01/10/2016</v>
      </c>
      <c r="I5" s="560" t="s">
        <v>4</v>
      </c>
      <c r="J5" s="560" t="s">
        <v>5</v>
      </c>
      <c r="K5" s="560" t="s">
        <v>6</v>
      </c>
      <c r="L5" s="558" t="str">
        <f>NDPL!G5</f>
        <v>FINAL READING 01/11/2016</v>
      </c>
      <c r="M5" s="560" t="str">
        <f>NDPL!H5</f>
        <v>INTIAL READING 01/10/2016</v>
      </c>
      <c r="N5" s="560" t="s">
        <v>4</v>
      </c>
      <c r="O5" s="560" t="s">
        <v>5</v>
      </c>
      <c r="P5" s="560" t="s">
        <v>6</v>
      </c>
      <c r="Q5" s="592" t="s">
        <v>310</v>
      </c>
    </row>
    <row r="6" ht="2.25" customHeight="1" hidden="1" thickBot="1" thickTop="1"/>
    <row r="7" spans="1:17" ht="19.5" customHeight="1" thickTop="1">
      <c r="A7" s="280"/>
      <c r="B7" s="281" t="s">
        <v>155</v>
      </c>
      <c r="C7" s="282"/>
      <c r="D7" s="36"/>
      <c r="E7" s="36"/>
      <c r="F7" s="36"/>
      <c r="G7" s="29"/>
      <c r="H7" s="477"/>
      <c r="I7" s="477"/>
      <c r="J7" s="477"/>
      <c r="K7" s="477"/>
      <c r="L7" s="478"/>
      <c r="M7" s="477"/>
      <c r="N7" s="477"/>
      <c r="O7" s="477"/>
      <c r="P7" s="477"/>
      <c r="Q7" s="599"/>
    </row>
    <row r="8" spans="1:17" ht="24" customHeight="1">
      <c r="A8" s="269">
        <v>1</v>
      </c>
      <c r="B8" s="312" t="s">
        <v>156</v>
      </c>
      <c r="C8" s="313">
        <v>4865170</v>
      </c>
      <c r="D8" s="128" t="s">
        <v>12</v>
      </c>
      <c r="E8" s="96" t="s">
        <v>347</v>
      </c>
      <c r="F8" s="321">
        <v>5000</v>
      </c>
      <c r="G8" s="342">
        <v>999660</v>
      </c>
      <c r="H8" s="343">
        <v>999702</v>
      </c>
      <c r="I8" s="323">
        <f aca="true" t="shared" si="0" ref="I8:I16">G8-H8</f>
        <v>-42</v>
      </c>
      <c r="J8" s="323">
        <f aca="true" t="shared" si="1" ref="J8:J16">$F8*I8</f>
        <v>-210000</v>
      </c>
      <c r="K8" s="323">
        <f aca="true" t="shared" si="2" ref="K8:K16">J8/1000000</f>
        <v>-0.21</v>
      </c>
      <c r="L8" s="342">
        <v>999833</v>
      </c>
      <c r="M8" s="343">
        <v>999835</v>
      </c>
      <c r="N8" s="323">
        <f aca="true" t="shared" si="3" ref="N8:N16">L8-M8</f>
        <v>-2</v>
      </c>
      <c r="O8" s="323">
        <f aca="true" t="shared" si="4" ref="O8:O16">$F8*N8</f>
        <v>-10000</v>
      </c>
      <c r="P8" s="323">
        <f aca="true" t="shared" si="5" ref="P8:P16">O8/1000000</f>
        <v>-0.01</v>
      </c>
      <c r="Q8" s="481"/>
    </row>
    <row r="9" spans="1:17" ht="24.75" customHeight="1">
      <c r="A9" s="269">
        <v>2</v>
      </c>
      <c r="B9" s="312" t="s">
        <v>157</v>
      </c>
      <c r="C9" s="313">
        <v>4865095</v>
      </c>
      <c r="D9" s="128" t="s">
        <v>12</v>
      </c>
      <c r="E9" s="96" t="s">
        <v>347</v>
      </c>
      <c r="F9" s="321">
        <v>1333.33</v>
      </c>
      <c r="G9" s="342">
        <v>985019</v>
      </c>
      <c r="H9" s="343">
        <v>984931</v>
      </c>
      <c r="I9" s="323">
        <f t="shared" si="0"/>
        <v>88</v>
      </c>
      <c r="J9" s="323">
        <f t="shared" si="1"/>
        <v>117333.04</v>
      </c>
      <c r="K9" s="323">
        <f t="shared" si="2"/>
        <v>0.11733304</v>
      </c>
      <c r="L9" s="342">
        <v>673058</v>
      </c>
      <c r="M9" s="343">
        <v>673058</v>
      </c>
      <c r="N9" s="323">
        <f t="shared" si="3"/>
        <v>0</v>
      </c>
      <c r="O9" s="323">
        <f t="shared" si="4"/>
        <v>0</v>
      </c>
      <c r="P9" s="479">
        <f t="shared" si="5"/>
        <v>0</v>
      </c>
      <c r="Q9" s="488"/>
    </row>
    <row r="10" spans="1:17" ht="22.5" customHeight="1">
      <c r="A10" s="269">
        <v>3</v>
      </c>
      <c r="B10" s="312" t="s">
        <v>158</v>
      </c>
      <c r="C10" s="313">
        <v>5295123</v>
      </c>
      <c r="D10" s="128" t="s">
        <v>12</v>
      </c>
      <c r="E10" s="96" t="s">
        <v>347</v>
      </c>
      <c r="F10" s="321">
        <v>100</v>
      </c>
      <c r="G10" s="342">
        <v>290</v>
      </c>
      <c r="H10" s="343">
        <v>40</v>
      </c>
      <c r="I10" s="323">
        <f>G10-H10</f>
        <v>250</v>
      </c>
      <c r="J10" s="323">
        <f t="shared" si="1"/>
        <v>25000</v>
      </c>
      <c r="K10" s="323">
        <f t="shared" si="2"/>
        <v>0.025</v>
      </c>
      <c r="L10" s="342">
        <v>26050</v>
      </c>
      <c r="M10" s="343">
        <v>24079</v>
      </c>
      <c r="N10" s="323">
        <f>L10-M10</f>
        <v>1971</v>
      </c>
      <c r="O10" s="323">
        <f t="shared" si="4"/>
        <v>197100</v>
      </c>
      <c r="P10" s="323">
        <f t="shared" si="5"/>
        <v>0.1971</v>
      </c>
      <c r="Q10" s="482"/>
    </row>
    <row r="11" spans="1:17" ht="22.5" customHeight="1">
      <c r="A11" s="269">
        <v>4</v>
      </c>
      <c r="B11" s="312" t="s">
        <v>159</v>
      </c>
      <c r="C11" s="313">
        <v>4865151</v>
      </c>
      <c r="D11" s="128" t="s">
        <v>12</v>
      </c>
      <c r="E11" s="96" t="s">
        <v>347</v>
      </c>
      <c r="F11" s="321">
        <v>1000</v>
      </c>
      <c r="G11" s="342">
        <v>16980</v>
      </c>
      <c r="H11" s="343">
        <v>16529</v>
      </c>
      <c r="I11" s="323">
        <f t="shared" si="0"/>
        <v>451</v>
      </c>
      <c r="J11" s="323">
        <f t="shared" si="1"/>
        <v>451000</v>
      </c>
      <c r="K11" s="323">
        <f t="shared" si="2"/>
        <v>0.451</v>
      </c>
      <c r="L11" s="342">
        <v>408</v>
      </c>
      <c r="M11" s="343">
        <v>384</v>
      </c>
      <c r="N11" s="323">
        <f t="shared" si="3"/>
        <v>24</v>
      </c>
      <c r="O11" s="323">
        <f t="shared" si="4"/>
        <v>24000</v>
      </c>
      <c r="P11" s="323">
        <f t="shared" si="5"/>
        <v>0.024</v>
      </c>
      <c r="Q11" s="487"/>
    </row>
    <row r="12" spans="1:17" ht="22.5" customHeight="1">
      <c r="A12" s="269">
        <v>5</v>
      </c>
      <c r="B12" s="312" t="s">
        <v>160</v>
      </c>
      <c r="C12" s="313">
        <v>4865152</v>
      </c>
      <c r="D12" s="128" t="s">
        <v>12</v>
      </c>
      <c r="E12" s="96" t="s">
        <v>347</v>
      </c>
      <c r="F12" s="321">
        <v>300</v>
      </c>
      <c r="G12" s="342">
        <v>1605</v>
      </c>
      <c r="H12" s="343">
        <v>1605</v>
      </c>
      <c r="I12" s="323">
        <f t="shared" si="0"/>
        <v>0</v>
      </c>
      <c r="J12" s="323">
        <f t="shared" si="1"/>
        <v>0</v>
      </c>
      <c r="K12" s="323">
        <f t="shared" si="2"/>
        <v>0</v>
      </c>
      <c r="L12" s="342">
        <v>112</v>
      </c>
      <c r="M12" s="343">
        <v>112</v>
      </c>
      <c r="N12" s="323">
        <f t="shared" si="3"/>
        <v>0</v>
      </c>
      <c r="O12" s="323">
        <f t="shared" si="4"/>
        <v>0</v>
      </c>
      <c r="P12" s="323">
        <f t="shared" si="5"/>
        <v>0</v>
      </c>
      <c r="Q12" s="520"/>
    </row>
    <row r="13" spans="1:17" ht="22.5" customHeight="1">
      <c r="A13" s="269">
        <v>6</v>
      </c>
      <c r="B13" s="312" t="s">
        <v>161</v>
      </c>
      <c r="C13" s="313">
        <v>4865111</v>
      </c>
      <c r="D13" s="128" t="s">
        <v>12</v>
      </c>
      <c r="E13" s="96" t="s">
        <v>347</v>
      </c>
      <c r="F13" s="321">
        <v>100</v>
      </c>
      <c r="G13" s="342">
        <v>16335</v>
      </c>
      <c r="H13" s="343">
        <v>14344</v>
      </c>
      <c r="I13" s="323">
        <f>G13-H13</f>
        <v>1991</v>
      </c>
      <c r="J13" s="323">
        <f t="shared" si="1"/>
        <v>199100</v>
      </c>
      <c r="K13" s="323">
        <f t="shared" si="2"/>
        <v>0.1991</v>
      </c>
      <c r="L13" s="342">
        <v>4096</v>
      </c>
      <c r="M13" s="343">
        <v>4057</v>
      </c>
      <c r="N13" s="323">
        <f>L13-M13</f>
        <v>39</v>
      </c>
      <c r="O13" s="323">
        <f t="shared" si="4"/>
        <v>3900</v>
      </c>
      <c r="P13" s="323">
        <f t="shared" si="5"/>
        <v>0.0039</v>
      </c>
      <c r="Q13" s="482"/>
    </row>
    <row r="14" spans="1:17" ht="22.5" customHeight="1">
      <c r="A14" s="269">
        <v>7</v>
      </c>
      <c r="B14" s="312" t="s">
        <v>162</v>
      </c>
      <c r="C14" s="313">
        <v>4865140</v>
      </c>
      <c r="D14" s="128" t="s">
        <v>12</v>
      </c>
      <c r="E14" s="96" t="s">
        <v>347</v>
      </c>
      <c r="F14" s="321">
        <v>75</v>
      </c>
      <c r="G14" s="342">
        <v>730627</v>
      </c>
      <c r="H14" s="343">
        <v>728860</v>
      </c>
      <c r="I14" s="323">
        <f t="shared" si="0"/>
        <v>1767</v>
      </c>
      <c r="J14" s="323">
        <f t="shared" si="1"/>
        <v>132525</v>
      </c>
      <c r="K14" s="323">
        <f t="shared" si="2"/>
        <v>0.132525</v>
      </c>
      <c r="L14" s="342">
        <v>23423</v>
      </c>
      <c r="M14" s="343">
        <v>23484</v>
      </c>
      <c r="N14" s="323">
        <f t="shared" si="3"/>
        <v>-61</v>
      </c>
      <c r="O14" s="323">
        <f t="shared" si="4"/>
        <v>-4575</v>
      </c>
      <c r="P14" s="323">
        <f t="shared" si="5"/>
        <v>-0.004575</v>
      </c>
      <c r="Q14" s="481"/>
    </row>
    <row r="15" spans="1:17" ht="22.5" customHeight="1">
      <c r="A15" s="269">
        <v>8</v>
      </c>
      <c r="B15" s="568" t="s">
        <v>163</v>
      </c>
      <c r="C15" s="313">
        <v>4865148</v>
      </c>
      <c r="D15" s="128" t="s">
        <v>12</v>
      </c>
      <c r="E15" s="96" t="s">
        <v>347</v>
      </c>
      <c r="F15" s="321">
        <v>75</v>
      </c>
      <c r="G15" s="342">
        <v>985439</v>
      </c>
      <c r="H15" s="343">
        <v>986253</v>
      </c>
      <c r="I15" s="323">
        <f t="shared" si="0"/>
        <v>-814</v>
      </c>
      <c r="J15" s="323">
        <f t="shared" si="1"/>
        <v>-61050</v>
      </c>
      <c r="K15" s="323">
        <f t="shared" si="2"/>
        <v>-0.06105</v>
      </c>
      <c r="L15" s="342">
        <v>997421</v>
      </c>
      <c r="M15" s="343">
        <v>997318</v>
      </c>
      <c r="N15" s="323">
        <f t="shared" si="3"/>
        <v>103</v>
      </c>
      <c r="O15" s="323">
        <f t="shared" si="4"/>
        <v>7725</v>
      </c>
      <c r="P15" s="323">
        <f t="shared" si="5"/>
        <v>0.007725</v>
      </c>
      <c r="Q15" s="482"/>
    </row>
    <row r="16" spans="1:17" ht="18">
      <c r="A16" s="269">
        <v>9</v>
      </c>
      <c r="B16" s="312" t="s">
        <v>164</v>
      </c>
      <c r="C16" s="313">
        <v>4865181</v>
      </c>
      <c r="D16" s="128" t="s">
        <v>12</v>
      </c>
      <c r="E16" s="96" t="s">
        <v>347</v>
      </c>
      <c r="F16" s="321">
        <v>900</v>
      </c>
      <c r="G16" s="342">
        <v>997710</v>
      </c>
      <c r="H16" s="343">
        <v>998168</v>
      </c>
      <c r="I16" s="323">
        <f t="shared" si="0"/>
        <v>-458</v>
      </c>
      <c r="J16" s="323">
        <f t="shared" si="1"/>
        <v>-412200</v>
      </c>
      <c r="K16" s="323">
        <f t="shared" si="2"/>
        <v>-0.4122</v>
      </c>
      <c r="L16" s="342">
        <v>998438</v>
      </c>
      <c r="M16" s="343">
        <v>998491</v>
      </c>
      <c r="N16" s="323">
        <f t="shared" si="3"/>
        <v>-53</v>
      </c>
      <c r="O16" s="323">
        <f t="shared" si="4"/>
        <v>-47700</v>
      </c>
      <c r="P16" s="323">
        <f t="shared" si="5"/>
        <v>-0.0477</v>
      </c>
      <c r="Q16" s="488"/>
    </row>
    <row r="17" spans="1:17" ht="15.75" customHeight="1">
      <c r="A17" s="269"/>
      <c r="B17" s="314" t="s">
        <v>165</v>
      </c>
      <c r="C17" s="313"/>
      <c r="D17" s="128"/>
      <c r="E17" s="128"/>
      <c r="F17" s="321"/>
      <c r="G17" s="426"/>
      <c r="H17" s="429"/>
      <c r="I17" s="323"/>
      <c r="J17" s="323"/>
      <c r="K17" s="647"/>
      <c r="L17" s="325"/>
      <c r="M17" s="323"/>
      <c r="N17" s="323"/>
      <c r="O17" s="323"/>
      <c r="P17" s="647"/>
      <c r="Q17" s="482"/>
    </row>
    <row r="18" spans="1:17" ht="22.5" customHeight="1">
      <c r="A18" s="269">
        <v>10</v>
      </c>
      <c r="B18" s="312" t="s">
        <v>15</v>
      </c>
      <c r="C18" s="313">
        <v>5128454</v>
      </c>
      <c r="D18" s="128" t="s">
        <v>12</v>
      </c>
      <c r="E18" s="96" t="s">
        <v>347</v>
      </c>
      <c r="F18" s="321">
        <v>-500</v>
      </c>
      <c r="G18" s="342">
        <v>3422</v>
      </c>
      <c r="H18" s="343">
        <v>2862</v>
      </c>
      <c r="I18" s="323">
        <f aca="true" t="shared" si="6" ref="I18:I23">G18-H18</f>
        <v>560</v>
      </c>
      <c r="J18" s="323">
        <f aca="true" t="shared" si="7" ref="J18:J23">$F18*I18</f>
        <v>-280000</v>
      </c>
      <c r="K18" s="323">
        <f aca="true" t="shared" si="8" ref="K18:K23">J18/1000000</f>
        <v>-0.28</v>
      </c>
      <c r="L18" s="342">
        <v>988853</v>
      </c>
      <c r="M18" s="343">
        <v>988860</v>
      </c>
      <c r="N18" s="323">
        <f aca="true" t="shared" si="9" ref="N18:N23">L18-M18</f>
        <v>-7</v>
      </c>
      <c r="O18" s="323">
        <f aca="true" t="shared" si="10" ref="O18:O23">$F18*N18</f>
        <v>3500</v>
      </c>
      <c r="P18" s="323">
        <f aca="true" t="shared" si="11" ref="P18:P23">O18/1000000</f>
        <v>0.0035</v>
      </c>
      <c r="Q18" s="482"/>
    </row>
    <row r="19" spans="1:17" ht="22.5" customHeight="1">
      <c r="A19" s="269">
        <v>11</v>
      </c>
      <c r="B19" s="285" t="s">
        <v>16</v>
      </c>
      <c r="C19" s="313">
        <v>4864997</v>
      </c>
      <c r="D19" s="84" t="s">
        <v>12</v>
      </c>
      <c r="E19" s="96" t="s">
        <v>347</v>
      </c>
      <c r="F19" s="321">
        <v>-1000</v>
      </c>
      <c r="G19" s="342">
        <v>990124</v>
      </c>
      <c r="H19" s="343">
        <v>990051</v>
      </c>
      <c r="I19" s="323">
        <f t="shared" si="6"/>
        <v>73</v>
      </c>
      <c r="J19" s="323">
        <f t="shared" si="7"/>
        <v>-73000</v>
      </c>
      <c r="K19" s="323">
        <f t="shared" si="8"/>
        <v>-0.073</v>
      </c>
      <c r="L19" s="342">
        <v>945752</v>
      </c>
      <c r="M19" s="343">
        <v>945752</v>
      </c>
      <c r="N19" s="323">
        <f t="shared" si="9"/>
        <v>0</v>
      </c>
      <c r="O19" s="323">
        <f t="shared" si="10"/>
        <v>0</v>
      </c>
      <c r="P19" s="323">
        <f t="shared" si="11"/>
        <v>0</v>
      </c>
      <c r="Q19" s="482" t="s">
        <v>461</v>
      </c>
    </row>
    <row r="20" spans="1:17" ht="22.5" customHeight="1">
      <c r="A20" s="269"/>
      <c r="B20" s="285"/>
      <c r="C20" s="313">
        <v>4865025</v>
      </c>
      <c r="D20" s="84" t="s">
        <v>12</v>
      </c>
      <c r="E20" s="96" t="s">
        <v>347</v>
      </c>
      <c r="F20" s="321">
        <v>-1000</v>
      </c>
      <c r="G20" s="342">
        <v>999840</v>
      </c>
      <c r="H20" s="343">
        <v>1000000</v>
      </c>
      <c r="I20" s="323">
        <f t="shared" si="6"/>
        <v>-160</v>
      </c>
      <c r="J20" s="323">
        <f t="shared" si="7"/>
        <v>160000</v>
      </c>
      <c r="K20" s="323">
        <f t="shared" si="8"/>
        <v>0.16</v>
      </c>
      <c r="L20" s="342">
        <v>0</v>
      </c>
      <c r="M20" s="343">
        <v>0</v>
      </c>
      <c r="N20" s="323">
        <f t="shared" si="9"/>
        <v>0</v>
      </c>
      <c r="O20" s="323">
        <f t="shared" si="10"/>
        <v>0</v>
      </c>
      <c r="P20" s="323">
        <f t="shared" si="11"/>
        <v>0</v>
      </c>
      <c r="Q20" s="482" t="s">
        <v>459</v>
      </c>
    </row>
    <row r="21" spans="1:17" ht="22.5" customHeight="1">
      <c r="A21" s="269">
        <v>12</v>
      </c>
      <c r="B21" s="312" t="s">
        <v>17</v>
      </c>
      <c r="C21" s="313">
        <v>5100234</v>
      </c>
      <c r="D21" s="128" t="s">
        <v>12</v>
      </c>
      <c r="E21" s="96" t="s">
        <v>347</v>
      </c>
      <c r="F21" s="321">
        <v>-1000</v>
      </c>
      <c r="G21" s="342">
        <v>997199</v>
      </c>
      <c r="H21" s="343">
        <v>997199</v>
      </c>
      <c r="I21" s="323">
        <f t="shared" si="6"/>
        <v>0</v>
      </c>
      <c r="J21" s="323">
        <f t="shared" si="7"/>
        <v>0</v>
      </c>
      <c r="K21" s="323">
        <f t="shared" si="8"/>
        <v>0</v>
      </c>
      <c r="L21" s="342">
        <v>996297</v>
      </c>
      <c r="M21" s="343">
        <v>996297</v>
      </c>
      <c r="N21" s="323">
        <f t="shared" si="9"/>
        <v>0</v>
      </c>
      <c r="O21" s="323">
        <f t="shared" si="10"/>
        <v>0</v>
      </c>
      <c r="P21" s="323">
        <f t="shared" si="11"/>
        <v>0</v>
      </c>
      <c r="Q21" s="482"/>
    </row>
    <row r="22" spans="1:17" ht="22.5" customHeight="1">
      <c r="A22" s="269">
        <v>13</v>
      </c>
      <c r="B22" s="312" t="s">
        <v>166</v>
      </c>
      <c r="C22" s="313">
        <v>4902499</v>
      </c>
      <c r="D22" s="128" t="s">
        <v>12</v>
      </c>
      <c r="E22" s="96" t="s">
        <v>347</v>
      </c>
      <c r="F22" s="321">
        <v>-1000</v>
      </c>
      <c r="G22" s="342">
        <v>1549</v>
      </c>
      <c r="H22" s="343">
        <v>1928</v>
      </c>
      <c r="I22" s="323">
        <f t="shared" si="6"/>
        <v>-379</v>
      </c>
      <c r="J22" s="323">
        <f t="shared" si="7"/>
        <v>379000</v>
      </c>
      <c r="K22" s="323">
        <f t="shared" si="8"/>
        <v>0.379</v>
      </c>
      <c r="L22" s="342">
        <v>999899</v>
      </c>
      <c r="M22" s="343">
        <v>999923</v>
      </c>
      <c r="N22" s="323">
        <f t="shared" si="9"/>
        <v>-24</v>
      </c>
      <c r="O22" s="323">
        <f t="shared" si="10"/>
        <v>24000</v>
      </c>
      <c r="P22" s="323">
        <f t="shared" si="11"/>
        <v>0.024</v>
      </c>
      <c r="Q22" s="482"/>
    </row>
    <row r="23" spans="1:17" ht="22.5" customHeight="1">
      <c r="A23" s="269">
        <v>14</v>
      </c>
      <c r="B23" s="312" t="s">
        <v>440</v>
      </c>
      <c r="C23" s="313">
        <v>5295169</v>
      </c>
      <c r="D23" s="128" t="s">
        <v>12</v>
      </c>
      <c r="E23" s="96" t="s">
        <v>347</v>
      </c>
      <c r="F23" s="321">
        <v>-1000</v>
      </c>
      <c r="G23" s="342">
        <v>998291</v>
      </c>
      <c r="H23" s="343">
        <v>998407</v>
      </c>
      <c r="I23" s="343">
        <f t="shared" si="6"/>
        <v>-116</v>
      </c>
      <c r="J23" s="343">
        <f t="shared" si="7"/>
        <v>116000</v>
      </c>
      <c r="K23" s="343">
        <f t="shared" si="8"/>
        <v>0.116</v>
      </c>
      <c r="L23" s="342">
        <v>968074</v>
      </c>
      <c r="M23" s="343">
        <v>968022</v>
      </c>
      <c r="N23" s="343">
        <f t="shared" si="9"/>
        <v>52</v>
      </c>
      <c r="O23" s="343">
        <f t="shared" si="10"/>
        <v>-52000</v>
      </c>
      <c r="P23" s="343">
        <f t="shared" si="11"/>
        <v>-0.052</v>
      </c>
      <c r="Q23" s="482"/>
    </row>
    <row r="24" spans="1:17" ht="15" customHeight="1">
      <c r="A24" s="269"/>
      <c r="B24" s="314" t="s">
        <v>167</v>
      </c>
      <c r="C24" s="313"/>
      <c r="D24" s="128"/>
      <c r="E24" s="128"/>
      <c r="F24" s="321"/>
      <c r="G24" s="426"/>
      <c r="H24" s="429"/>
      <c r="I24" s="323"/>
      <c r="J24" s="323"/>
      <c r="K24" s="323"/>
      <c r="L24" s="325"/>
      <c r="M24" s="323"/>
      <c r="N24" s="323"/>
      <c r="O24" s="323"/>
      <c r="P24" s="323"/>
      <c r="Q24" s="482"/>
    </row>
    <row r="25" spans="1:17" ht="18.75" customHeight="1">
      <c r="A25" s="269">
        <v>15</v>
      </c>
      <c r="B25" s="312" t="s">
        <v>15</v>
      </c>
      <c r="C25" s="313">
        <v>5128437</v>
      </c>
      <c r="D25" s="128" t="s">
        <v>12</v>
      </c>
      <c r="E25" s="96" t="s">
        <v>347</v>
      </c>
      <c r="F25" s="321">
        <v>-1000</v>
      </c>
      <c r="G25" s="342">
        <v>981863</v>
      </c>
      <c r="H25" s="343">
        <v>981807</v>
      </c>
      <c r="I25" s="323">
        <f>G25-H25</f>
        <v>56</v>
      </c>
      <c r="J25" s="323">
        <f>$F25*I25</f>
        <v>-56000</v>
      </c>
      <c r="K25" s="323">
        <f>J25/1000000</f>
        <v>-0.056</v>
      </c>
      <c r="L25" s="342">
        <v>967119</v>
      </c>
      <c r="M25" s="343">
        <v>967122</v>
      </c>
      <c r="N25" s="323">
        <f>L25-M25</f>
        <v>-3</v>
      </c>
      <c r="O25" s="323">
        <f>$F25*N25</f>
        <v>3000</v>
      </c>
      <c r="P25" s="323">
        <f>O25/1000000</f>
        <v>0.003</v>
      </c>
      <c r="Q25" s="512"/>
    </row>
    <row r="26" spans="1:17" ht="17.25" customHeight="1">
      <c r="A26" s="269">
        <v>16</v>
      </c>
      <c r="B26" s="312" t="s">
        <v>16</v>
      </c>
      <c r="C26" s="313">
        <v>5295151</v>
      </c>
      <c r="D26" s="128" t="s">
        <v>12</v>
      </c>
      <c r="E26" s="96" t="s">
        <v>347</v>
      </c>
      <c r="F26" s="321">
        <v>-1000</v>
      </c>
      <c r="G26" s="342">
        <v>45624</v>
      </c>
      <c r="H26" s="343">
        <v>44186</v>
      </c>
      <c r="I26" s="343">
        <f>G26-H26</f>
        <v>1438</v>
      </c>
      <c r="J26" s="343">
        <f>$F26*I26</f>
        <v>-1438000</v>
      </c>
      <c r="K26" s="343">
        <f>J26/1000000</f>
        <v>-1.438</v>
      </c>
      <c r="L26" s="342">
        <v>13308</v>
      </c>
      <c r="M26" s="343">
        <v>13297</v>
      </c>
      <c r="N26" s="343">
        <f>L26-M26</f>
        <v>11</v>
      </c>
      <c r="O26" s="343">
        <f>$F26*N26</f>
        <v>-11000</v>
      </c>
      <c r="P26" s="343">
        <f>O26/1000000</f>
        <v>-0.011</v>
      </c>
      <c r="Q26" s="512"/>
    </row>
    <row r="27" spans="1:17" ht="17.25" customHeight="1">
      <c r="A27" s="269"/>
      <c r="B27" s="312"/>
      <c r="C27" s="313"/>
      <c r="D27" s="128"/>
      <c r="E27" s="96"/>
      <c r="F27" s="321">
        <v>-100</v>
      </c>
      <c r="G27" s="342">
        <v>42094</v>
      </c>
      <c r="H27" s="343">
        <v>41189</v>
      </c>
      <c r="I27" s="343">
        <f>G27-H27</f>
        <v>905</v>
      </c>
      <c r="J27" s="343">
        <f>$F27*I27</f>
        <v>-90500</v>
      </c>
      <c r="K27" s="343">
        <f>J27/1000000</f>
        <v>-0.0905</v>
      </c>
      <c r="L27" s="342"/>
      <c r="M27" s="343"/>
      <c r="N27" s="343"/>
      <c r="O27" s="343"/>
      <c r="P27" s="343"/>
      <c r="Q27" s="512"/>
    </row>
    <row r="28" spans="1:17" ht="17.25" customHeight="1">
      <c r="A28" s="269">
        <v>17</v>
      </c>
      <c r="B28" s="312" t="s">
        <v>17</v>
      </c>
      <c r="C28" s="313">
        <v>5128460</v>
      </c>
      <c r="D28" s="128" t="s">
        <v>12</v>
      </c>
      <c r="E28" s="96" t="s">
        <v>347</v>
      </c>
      <c r="F28" s="321">
        <v>-1000</v>
      </c>
      <c r="G28" s="342">
        <v>36300</v>
      </c>
      <c r="H28" s="343">
        <v>36366</v>
      </c>
      <c r="I28" s="323">
        <f>G28-H28</f>
        <v>-66</v>
      </c>
      <c r="J28" s="323">
        <f>$F28*I28</f>
        <v>66000</v>
      </c>
      <c r="K28" s="323">
        <f>J28/1000000</f>
        <v>0.066</v>
      </c>
      <c r="L28" s="342">
        <v>984850</v>
      </c>
      <c r="M28" s="343">
        <v>984895</v>
      </c>
      <c r="N28" s="323">
        <f>L28-M28</f>
        <v>-45</v>
      </c>
      <c r="O28" s="323">
        <f>$F28*N28</f>
        <v>45000</v>
      </c>
      <c r="P28" s="323">
        <f>O28/1000000</f>
        <v>0.045</v>
      </c>
      <c r="Q28" s="512"/>
    </row>
    <row r="29" spans="1:17" ht="17.25" customHeight="1">
      <c r="A29" s="269">
        <v>18</v>
      </c>
      <c r="B29" s="312" t="s">
        <v>166</v>
      </c>
      <c r="C29" s="313">
        <v>5295572</v>
      </c>
      <c r="D29" s="128" t="s">
        <v>12</v>
      </c>
      <c r="E29" s="96" t="s">
        <v>347</v>
      </c>
      <c r="F29" s="321">
        <v>-1000</v>
      </c>
      <c r="G29" s="342">
        <v>998304</v>
      </c>
      <c r="H29" s="343">
        <v>998909</v>
      </c>
      <c r="I29" s="343">
        <f>G29-H29</f>
        <v>-605</v>
      </c>
      <c r="J29" s="343">
        <f>$F29*I29</f>
        <v>605000</v>
      </c>
      <c r="K29" s="343">
        <f>J29/1000000</f>
        <v>0.605</v>
      </c>
      <c r="L29" s="342">
        <v>954095</v>
      </c>
      <c r="M29" s="343">
        <v>954117</v>
      </c>
      <c r="N29" s="343">
        <f>L29-M29</f>
        <v>-22</v>
      </c>
      <c r="O29" s="343">
        <f>$F29*N29</f>
        <v>22000</v>
      </c>
      <c r="P29" s="343">
        <f>O29/1000000</f>
        <v>0.022</v>
      </c>
      <c r="Q29" s="506"/>
    </row>
    <row r="30" spans="1:17" ht="17.25" customHeight="1">
      <c r="A30" s="269"/>
      <c r="B30" s="283" t="s">
        <v>168</v>
      </c>
      <c r="C30" s="313"/>
      <c r="D30" s="84"/>
      <c r="E30" s="84"/>
      <c r="F30" s="321"/>
      <c r="G30" s="426"/>
      <c r="H30" s="429"/>
      <c r="I30" s="323"/>
      <c r="J30" s="323"/>
      <c r="K30" s="323"/>
      <c r="L30" s="325"/>
      <c r="M30" s="323"/>
      <c r="N30" s="323"/>
      <c r="O30" s="323"/>
      <c r="P30" s="323"/>
      <c r="Q30" s="482"/>
    </row>
    <row r="31" spans="1:17" ht="18.75" customHeight="1">
      <c r="A31" s="269">
        <v>19</v>
      </c>
      <c r="B31" s="312" t="s">
        <v>15</v>
      </c>
      <c r="C31" s="313">
        <v>5128451</v>
      </c>
      <c r="D31" s="128" t="s">
        <v>12</v>
      </c>
      <c r="E31" s="96" t="s">
        <v>347</v>
      </c>
      <c r="F31" s="321">
        <v>-500</v>
      </c>
      <c r="G31" s="342">
        <v>10</v>
      </c>
      <c r="H31" s="343">
        <v>759</v>
      </c>
      <c r="I31" s="323">
        <f>G31-H31</f>
        <v>-749</v>
      </c>
      <c r="J31" s="323">
        <f>$F31*I31</f>
        <v>374500</v>
      </c>
      <c r="K31" s="323">
        <f>J31/1000000</f>
        <v>0.3745</v>
      </c>
      <c r="L31" s="342">
        <v>991822</v>
      </c>
      <c r="M31" s="343">
        <v>991832</v>
      </c>
      <c r="N31" s="323">
        <f>L31-M31</f>
        <v>-10</v>
      </c>
      <c r="O31" s="323">
        <f>$F31*N31</f>
        <v>5000</v>
      </c>
      <c r="P31" s="323">
        <f>O31/1000000</f>
        <v>0.005</v>
      </c>
      <c r="Q31" s="500"/>
    </row>
    <row r="32" spans="1:17" ht="17.25" customHeight="1">
      <c r="A32" s="269">
        <v>20</v>
      </c>
      <c r="B32" s="312" t="s">
        <v>16</v>
      </c>
      <c r="C32" s="313">
        <v>4864970</v>
      </c>
      <c r="D32" s="128" t="s">
        <v>12</v>
      </c>
      <c r="E32" s="96" t="s">
        <v>347</v>
      </c>
      <c r="F32" s="321">
        <v>-1000</v>
      </c>
      <c r="G32" s="342">
        <v>998767</v>
      </c>
      <c r="H32" s="343">
        <v>998629</v>
      </c>
      <c r="I32" s="323">
        <f>G32-H32</f>
        <v>138</v>
      </c>
      <c r="J32" s="323">
        <f>$F32*I32</f>
        <v>-138000</v>
      </c>
      <c r="K32" s="323">
        <f>J32/1000000</f>
        <v>-0.138</v>
      </c>
      <c r="L32" s="342">
        <v>994937</v>
      </c>
      <c r="M32" s="343">
        <v>994925</v>
      </c>
      <c r="N32" s="323">
        <f>L32-M32</f>
        <v>12</v>
      </c>
      <c r="O32" s="323">
        <f>$F32*N32</f>
        <v>-12000</v>
      </c>
      <c r="P32" s="323">
        <f>O32/1000000</f>
        <v>-0.012</v>
      </c>
      <c r="Q32" s="482"/>
    </row>
    <row r="33" spans="1:17" ht="15.75" customHeight="1">
      <c r="A33" s="269">
        <v>21</v>
      </c>
      <c r="B33" s="312" t="s">
        <v>17</v>
      </c>
      <c r="C33" s="313">
        <v>4864971</v>
      </c>
      <c r="D33" s="128" t="s">
        <v>12</v>
      </c>
      <c r="E33" s="96" t="s">
        <v>347</v>
      </c>
      <c r="F33" s="321">
        <v>-1000</v>
      </c>
      <c r="G33" s="342">
        <v>19412</v>
      </c>
      <c r="H33" s="343">
        <v>20004</v>
      </c>
      <c r="I33" s="323">
        <f>G33-H33</f>
        <v>-592</v>
      </c>
      <c r="J33" s="323">
        <f>$F33*I33</f>
        <v>592000</v>
      </c>
      <c r="K33" s="323">
        <f>J33/1000000</f>
        <v>0.592</v>
      </c>
      <c r="L33" s="342">
        <v>997368</v>
      </c>
      <c r="M33" s="343">
        <v>997388</v>
      </c>
      <c r="N33" s="323">
        <f>L33-M33</f>
        <v>-20</v>
      </c>
      <c r="O33" s="323">
        <f>$F33*N33</f>
        <v>20000</v>
      </c>
      <c r="P33" s="323">
        <f>O33/1000000</f>
        <v>0.02</v>
      </c>
      <c r="Q33" s="482"/>
    </row>
    <row r="34" spans="1:17" ht="15.75" customHeight="1">
      <c r="A34" s="269">
        <v>22</v>
      </c>
      <c r="B34" s="285" t="s">
        <v>166</v>
      </c>
      <c r="C34" s="313">
        <v>4864995</v>
      </c>
      <c r="D34" s="84" t="s">
        <v>12</v>
      </c>
      <c r="E34" s="96" t="s">
        <v>347</v>
      </c>
      <c r="F34" s="321">
        <v>-1000</v>
      </c>
      <c r="G34" s="342">
        <v>14683</v>
      </c>
      <c r="H34" s="343">
        <v>14564</v>
      </c>
      <c r="I34" s="323">
        <f>G34-H34</f>
        <v>119</v>
      </c>
      <c r="J34" s="323">
        <f>$F34*I34</f>
        <v>-119000</v>
      </c>
      <c r="K34" s="323">
        <f>J34/1000000</f>
        <v>-0.119</v>
      </c>
      <c r="L34" s="342">
        <v>999135</v>
      </c>
      <c r="M34" s="343">
        <v>999127</v>
      </c>
      <c r="N34" s="323">
        <f>L34-M34</f>
        <v>8</v>
      </c>
      <c r="O34" s="323">
        <f>$F34*N34</f>
        <v>-8000</v>
      </c>
      <c r="P34" s="323">
        <f>O34/1000000</f>
        <v>-0.008</v>
      </c>
      <c r="Q34" s="501"/>
    </row>
    <row r="35" spans="1:17" ht="17.25" customHeight="1">
      <c r="A35" s="269"/>
      <c r="B35" s="314" t="s">
        <v>169</v>
      </c>
      <c r="C35" s="313"/>
      <c r="D35" s="128"/>
      <c r="E35" s="128"/>
      <c r="F35" s="321"/>
      <c r="G35" s="426"/>
      <c r="H35" s="429"/>
      <c r="I35" s="323"/>
      <c r="J35" s="323"/>
      <c r="K35" s="323"/>
      <c r="L35" s="325"/>
      <c r="M35" s="323"/>
      <c r="N35" s="323"/>
      <c r="O35" s="323"/>
      <c r="P35" s="323"/>
      <c r="Q35" s="482"/>
    </row>
    <row r="36" spans="1:17" ht="19.5" customHeight="1">
      <c r="A36" s="269"/>
      <c r="B36" s="314" t="s">
        <v>39</v>
      </c>
      <c r="C36" s="313"/>
      <c r="D36" s="128"/>
      <c r="E36" s="128"/>
      <c r="F36" s="321"/>
      <c r="G36" s="426"/>
      <c r="H36" s="429"/>
      <c r="I36" s="323"/>
      <c r="J36" s="323"/>
      <c r="K36" s="323"/>
      <c r="L36" s="325"/>
      <c r="M36" s="323"/>
      <c r="N36" s="323"/>
      <c r="O36" s="323"/>
      <c r="P36" s="323"/>
      <c r="Q36" s="482"/>
    </row>
    <row r="37" spans="1:17" ht="22.5" customHeight="1">
      <c r="A37" s="269">
        <v>23</v>
      </c>
      <c r="B37" s="312" t="s">
        <v>170</v>
      </c>
      <c r="C37" s="313">
        <v>4864959</v>
      </c>
      <c r="D37" s="128" t="s">
        <v>12</v>
      </c>
      <c r="E37" s="96" t="s">
        <v>347</v>
      </c>
      <c r="F37" s="321">
        <v>1000</v>
      </c>
      <c r="G37" s="342">
        <v>14929</v>
      </c>
      <c r="H37" s="343">
        <v>14933</v>
      </c>
      <c r="I37" s="343">
        <f>G37-H37</f>
        <v>-4</v>
      </c>
      <c r="J37" s="343">
        <f>$F37*I37</f>
        <v>-4000</v>
      </c>
      <c r="K37" s="344">
        <f>J37/1000000</f>
        <v>-0.004</v>
      </c>
      <c r="L37" s="342">
        <v>7132</v>
      </c>
      <c r="M37" s="343">
        <v>7098</v>
      </c>
      <c r="N37" s="343">
        <f>L37-M37</f>
        <v>34</v>
      </c>
      <c r="O37" s="343">
        <f>$F37*N37</f>
        <v>34000</v>
      </c>
      <c r="P37" s="344">
        <f>O37/1000000</f>
        <v>0.034</v>
      </c>
      <c r="Q37" s="469" t="s">
        <v>461</v>
      </c>
    </row>
    <row r="38" spans="1:17" ht="18.75" customHeight="1">
      <c r="A38" s="269"/>
      <c r="B38" s="283" t="s">
        <v>171</v>
      </c>
      <c r="C38" s="313"/>
      <c r="D38" s="84"/>
      <c r="E38" s="84"/>
      <c r="F38" s="321"/>
      <c r="G38" s="426"/>
      <c r="H38" s="429"/>
      <c r="I38" s="323"/>
      <c r="J38" s="323"/>
      <c r="K38" s="323"/>
      <c r="L38" s="325"/>
      <c r="M38" s="323"/>
      <c r="N38" s="323"/>
      <c r="O38" s="323"/>
      <c r="P38" s="323"/>
      <c r="Q38" s="482"/>
    </row>
    <row r="39" spans="1:17" ht="22.5" customHeight="1">
      <c r="A39" s="269">
        <v>24</v>
      </c>
      <c r="B39" s="285" t="s">
        <v>15</v>
      </c>
      <c r="C39" s="313">
        <v>5269210</v>
      </c>
      <c r="D39" s="84" t="s">
        <v>12</v>
      </c>
      <c r="E39" s="96" t="s">
        <v>347</v>
      </c>
      <c r="F39" s="321">
        <v>-1000</v>
      </c>
      <c r="G39" s="342">
        <v>982722</v>
      </c>
      <c r="H39" s="343">
        <v>984344</v>
      </c>
      <c r="I39" s="323">
        <f>G39-H39</f>
        <v>-1622</v>
      </c>
      <c r="J39" s="323">
        <f>$F39*I39</f>
        <v>1622000</v>
      </c>
      <c r="K39" s="323">
        <f>J39/1000000</f>
        <v>1.622</v>
      </c>
      <c r="L39" s="342">
        <v>986217</v>
      </c>
      <c r="M39" s="343">
        <v>986326</v>
      </c>
      <c r="N39" s="323">
        <f>L39-M39</f>
        <v>-109</v>
      </c>
      <c r="O39" s="323">
        <f>$F39*N39</f>
        <v>109000</v>
      </c>
      <c r="P39" s="323">
        <f>O39/1000000</f>
        <v>0.109</v>
      </c>
      <c r="Q39" s="482"/>
    </row>
    <row r="40" spans="1:17" ht="22.5" customHeight="1">
      <c r="A40" s="269">
        <v>25</v>
      </c>
      <c r="B40" s="312" t="s">
        <v>16</v>
      </c>
      <c r="C40" s="313">
        <v>5269211</v>
      </c>
      <c r="D40" s="128" t="s">
        <v>12</v>
      </c>
      <c r="E40" s="96" t="s">
        <v>347</v>
      </c>
      <c r="F40" s="321">
        <v>-1000</v>
      </c>
      <c r="G40" s="342">
        <v>992130</v>
      </c>
      <c r="H40" s="343">
        <v>992983</v>
      </c>
      <c r="I40" s="323">
        <f>G40-H40</f>
        <v>-853</v>
      </c>
      <c r="J40" s="323">
        <f>$F40*I40</f>
        <v>853000</v>
      </c>
      <c r="K40" s="323">
        <f>J40/1000000</f>
        <v>0.853</v>
      </c>
      <c r="L40" s="342">
        <v>986112</v>
      </c>
      <c r="M40" s="343">
        <v>986177</v>
      </c>
      <c r="N40" s="323">
        <f>L40-M40</f>
        <v>-65</v>
      </c>
      <c r="O40" s="323">
        <f>$F40*N40</f>
        <v>65000</v>
      </c>
      <c r="P40" s="323">
        <f>O40/1000000</f>
        <v>0.065</v>
      </c>
      <c r="Q40" s="570"/>
    </row>
    <row r="41" spans="1:17" ht="18.75" customHeight="1">
      <c r="A41" s="269"/>
      <c r="B41" s="314" t="s">
        <v>172</v>
      </c>
      <c r="C41" s="313"/>
      <c r="D41" s="128"/>
      <c r="E41" s="128"/>
      <c r="F41" s="319"/>
      <c r="G41" s="426"/>
      <c r="H41" s="429"/>
      <c r="I41" s="323"/>
      <c r="J41" s="323"/>
      <c r="K41" s="323"/>
      <c r="L41" s="325"/>
      <c r="M41" s="323"/>
      <c r="N41" s="323"/>
      <c r="O41" s="323"/>
      <c r="P41" s="323"/>
      <c r="Q41" s="482"/>
    </row>
    <row r="42" spans="1:17" ht="22.5" customHeight="1">
      <c r="A42" s="269">
        <v>26</v>
      </c>
      <c r="B42" s="312" t="s">
        <v>429</v>
      </c>
      <c r="C42" s="313">
        <v>4865010</v>
      </c>
      <c r="D42" s="128" t="s">
        <v>12</v>
      </c>
      <c r="E42" s="96" t="s">
        <v>347</v>
      </c>
      <c r="F42" s="321">
        <v>-1000</v>
      </c>
      <c r="G42" s="342">
        <v>994779</v>
      </c>
      <c r="H42" s="343">
        <v>995501</v>
      </c>
      <c r="I42" s="323">
        <f>G42-H42</f>
        <v>-722</v>
      </c>
      <c r="J42" s="323">
        <f>$F42*I42</f>
        <v>722000</v>
      </c>
      <c r="K42" s="323">
        <f>J42/1000000</f>
        <v>0.722</v>
      </c>
      <c r="L42" s="342">
        <v>991587</v>
      </c>
      <c r="M42" s="343">
        <v>991602</v>
      </c>
      <c r="N42" s="323">
        <f>L42-M42</f>
        <v>-15</v>
      </c>
      <c r="O42" s="323">
        <f>$F42*N42</f>
        <v>15000</v>
      </c>
      <c r="P42" s="323">
        <f>O42/1000000</f>
        <v>0.015</v>
      </c>
      <c r="Q42" s="482"/>
    </row>
    <row r="43" spans="1:17" ht="22.5" customHeight="1">
      <c r="A43" s="269">
        <v>27</v>
      </c>
      <c r="B43" s="312" t="s">
        <v>430</v>
      </c>
      <c r="C43" s="313">
        <v>4864965</v>
      </c>
      <c r="D43" s="128" t="s">
        <v>12</v>
      </c>
      <c r="E43" s="96" t="s">
        <v>347</v>
      </c>
      <c r="F43" s="321">
        <v>-1000</v>
      </c>
      <c r="G43" s="342">
        <v>989536</v>
      </c>
      <c r="H43" s="343">
        <v>990769</v>
      </c>
      <c r="I43" s="323">
        <f>G43-H43</f>
        <v>-1233</v>
      </c>
      <c r="J43" s="323">
        <f>$F43*I43</f>
        <v>1233000</v>
      </c>
      <c r="K43" s="323">
        <f>J43/1000000</f>
        <v>1.233</v>
      </c>
      <c r="L43" s="342">
        <v>932657</v>
      </c>
      <c r="M43" s="343">
        <v>932701</v>
      </c>
      <c r="N43" s="323">
        <f>L43-M43</f>
        <v>-44</v>
      </c>
      <c r="O43" s="323">
        <f>$F43*N43</f>
        <v>44000</v>
      </c>
      <c r="P43" s="323">
        <f>O43/1000000</f>
        <v>0.044</v>
      </c>
      <c r="Q43" s="482"/>
    </row>
    <row r="44" spans="1:17" ht="22.5" customHeight="1">
      <c r="A44" s="269">
        <v>28</v>
      </c>
      <c r="B44" s="285" t="s">
        <v>431</v>
      </c>
      <c r="C44" s="313">
        <v>4864933</v>
      </c>
      <c r="D44" s="84" t="s">
        <v>12</v>
      </c>
      <c r="E44" s="96" t="s">
        <v>347</v>
      </c>
      <c r="F44" s="321">
        <v>-1000</v>
      </c>
      <c r="G44" s="342">
        <v>999998</v>
      </c>
      <c r="H44" s="343">
        <v>1000479</v>
      </c>
      <c r="I44" s="323">
        <f>G44-H44</f>
        <v>-481</v>
      </c>
      <c r="J44" s="323">
        <f>$F44*I44</f>
        <v>481000</v>
      </c>
      <c r="K44" s="323">
        <f>J44/1000000</f>
        <v>0.481</v>
      </c>
      <c r="L44" s="342">
        <v>34429</v>
      </c>
      <c r="M44" s="343">
        <v>34451</v>
      </c>
      <c r="N44" s="323">
        <f>L44-M44</f>
        <v>-22</v>
      </c>
      <c r="O44" s="323">
        <f>$F44*N44</f>
        <v>22000</v>
      </c>
      <c r="P44" s="323">
        <f>O44/1000000</f>
        <v>0.022</v>
      </c>
      <c r="Q44" s="482"/>
    </row>
    <row r="45" spans="1:17" ht="22.5" customHeight="1">
      <c r="A45" s="269">
        <v>29</v>
      </c>
      <c r="B45" s="312" t="s">
        <v>432</v>
      </c>
      <c r="C45" s="313">
        <v>4864904</v>
      </c>
      <c r="D45" s="128" t="s">
        <v>12</v>
      </c>
      <c r="E45" s="96" t="s">
        <v>347</v>
      </c>
      <c r="F45" s="321">
        <v>-1000</v>
      </c>
      <c r="G45" s="342">
        <v>997943</v>
      </c>
      <c r="H45" s="343">
        <v>998651</v>
      </c>
      <c r="I45" s="323">
        <f>G45-H45</f>
        <v>-708</v>
      </c>
      <c r="J45" s="323">
        <f>$F45*I45</f>
        <v>708000</v>
      </c>
      <c r="K45" s="323">
        <f>J45/1000000</f>
        <v>0.708</v>
      </c>
      <c r="L45" s="342">
        <v>996852</v>
      </c>
      <c r="M45" s="343">
        <v>996859</v>
      </c>
      <c r="N45" s="323">
        <f>L45-M45</f>
        <v>-7</v>
      </c>
      <c r="O45" s="323">
        <f>$F45*N45</f>
        <v>7000</v>
      </c>
      <c r="P45" s="323">
        <f>O45/1000000</f>
        <v>0.007</v>
      </c>
      <c r="Q45" s="482"/>
    </row>
    <row r="46" spans="1:17" ht="22.5" customHeight="1" thickBot="1">
      <c r="A46" s="269">
        <v>30</v>
      </c>
      <c r="B46" s="312" t="s">
        <v>433</v>
      </c>
      <c r="C46" s="313">
        <v>4864907</v>
      </c>
      <c r="D46" s="128" t="s">
        <v>12</v>
      </c>
      <c r="E46" s="96" t="s">
        <v>347</v>
      </c>
      <c r="F46" s="757">
        <v>-1000</v>
      </c>
      <c r="G46" s="342">
        <v>995807</v>
      </c>
      <c r="H46" s="343">
        <v>996159</v>
      </c>
      <c r="I46" s="323">
        <f>G46-H46</f>
        <v>-352</v>
      </c>
      <c r="J46" s="323">
        <f>$F46*I46</f>
        <v>352000</v>
      </c>
      <c r="K46" s="323">
        <f>J46/1000000</f>
        <v>0.352</v>
      </c>
      <c r="L46" s="342">
        <v>862125</v>
      </c>
      <c r="M46" s="343">
        <v>862183</v>
      </c>
      <c r="N46" s="323">
        <f>L46-M46</f>
        <v>-58</v>
      </c>
      <c r="O46" s="323">
        <f>$F46*N46</f>
        <v>58000</v>
      </c>
      <c r="P46" s="323">
        <f>O46/1000000</f>
        <v>0.058</v>
      </c>
      <c r="Q46" s="482"/>
    </row>
    <row r="47" spans="1:17" ht="18" customHeight="1" thickBot="1" thickTop="1">
      <c r="A47" s="401" t="s">
        <v>336</v>
      </c>
      <c r="B47" s="315"/>
      <c r="C47" s="316"/>
      <c r="D47" s="261"/>
      <c r="E47" s="262"/>
      <c r="F47" s="321"/>
      <c r="G47" s="427"/>
      <c r="H47" s="428"/>
      <c r="I47" s="327"/>
      <c r="J47" s="327"/>
      <c r="K47" s="327"/>
      <c r="L47" s="327"/>
      <c r="M47" s="327"/>
      <c r="N47" s="327"/>
      <c r="O47" s="327"/>
      <c r="P47" s="648" t="str">
        <f>NDPL!$Q$1</f>
        <v>OCTOBER-2016</v>
      </c>
      <c r="Q47" s="648"/>
    </row>
    <row r="48" spans="1:17" ht="19.5" customHeight="1" thickTop="1">
      <c r="A48" s="280"/>
      <c r="B48" s="283" t="s">
        <v>173</v>
      </c>
      <c r="C48" s="313"/>
      <c r="D48" s="84"/>
      <c r="E48" s="84"/>
      <c r="F48" s="416"/>
      <c r="G48" s="426"/>
      <c r="H48" s="429"/>
      <c r="I48" s="323"/>
      <c r="J48" s="323"/>
      <c r="K48" s="323"/>
      <c r="L48" s="325"/>
      <c r="M48" s="323"/>
      <c r="N48" s="323"/>
      <c r="O48" s="323"/>
      <c r="P48" s="323"/>
      <c r="Q48" s="469"/>
    </row>
    <row r="49" spans="1:17" ht="15" customHeight="1">
      <c r="A49" s="269">
        <v>31</v>
      </c>
      <c r="B49" s="312" t="s">
        <v>15</v>
      </c>
      <c r="C49" s="313">
        <v>4865013</v>
      </c>
      <c r="D49" s="128" t="s">
        <v>12</v>
      </c>
      <c r="E49" s="96" t="s">
        <v>347</v>
      </c>
      <c r="F49" s="321">
        <v>-1000</v>
      </c>
      <c r="G49" s="342">
        <v>996496</v>
      </c>
      <c r="H49" s="343">
        <v>999664</v>
      </c>
      <c r="I49" s="323">
        <f>G49-H49</f>
        <v>-3168</v>
      </c>
      <c r="J49" s="323">
        <f>$F49*I49</f>
        <v>3168000</v>
      </c>
      <c r="K49" s="323">
        <f>J49/1000000</f>
        <v>3.168</v>
      </c>
      <c r="L49" s="342">
        <v>981382</v>
      </c>
      <c r="M49" s="343">
        <v>981381</v>
      </c>
      <c r="N49" s="323">
        <f>L49-M49</f>
        <v>1</v>
      </c>
      <c r="O49" s="323">
        <f>$F49*N49</f>
        <v>-1000</v>
      </c>
      <c r="P49" s="323">
        <f>O49/1000000</f>
        <v>-0.001</v>
      </c>
      <c r="Q49" s="481" t="s">
        <v>461</v>
      </c>
    </row>
    <row r="50" spans="1:17" ht="15" customHeight="1">
      <c r="A50" s="269"/>
      <c r="B50" s="312"/>
      <c r="C50" s="313">
        <v>4864962</v>
      </c>
      <c r="D50" s="128" t="s">
        <v>12</v>
      </c>
      <c r="E50" s="96" t="s">
        <v>347</v>
      </c>
      <c r="F50" s="321">
        <v>-1000</v>
      </c>
      <c r="G50" s="342">
        <v>999660</v>
      </c>
      <c r="H50" s="343">
        <v>1000000</v>
      </c>
      <c r="I50" s="323">
        <f>G50-H50</f>
        <v>-340</v>
      </c>
      <c r="J50" s="323">
        <f>$F50*I50</f>
        <v>340000</v>
      </c>
      <c r="K50" s="323">
        <f>J50/1000000</f>
        <v>0.34</v>
      </c>
      <c r="L50" s="342">
        <v>0</v>
      </c>
      <c r="M50" s="343">
        <v>0</v>
      </c>
      <c r="N50" s="323">
        <f>L50-M50</f>
        <v>0</v>
      </c>
      <c r="O50" s="323">
        <f>$F50*N50</f>
        <v>0</v>
      </c>
      <c r="P50" s="323">
        <f>O50/1000000</f>
        <v>0</v>
      </c>
      <c r="Q50" s="481" t="s">
        <v>458</v>
      </c>
    </row>
    <row r="51" spans="1:17" ht="16.5" customHeight="1">
      <c r="A51" s="269">
        <v>32</v>
      </c>
      <c r="B51" s="312" t="s">
        <v>16</v>
      </c>
      <c r="C51" s="313">
        <v>5128455</v>
      </c>
      <c r="D51" s="128" t="s">
        <v>12</v>
      </c>
      <c r="E51" s="96" t="s">
        <v>347</v>
      </c>
      <c r="F51" s="321">
        <v>-500</v>
      </c>
      <c r="G51" s="342">
        <v>998715</v>
      </c>
      <c r="H51" s="343">
        <v>999885</v>
      </c>
      <c r="I51" s="323">
        <f>G51-H51</f>
        <v>-1170</v>
      </c>
      <c r="J51" s="323">
        <f>$F51*I51</f>
        <v>585000</v>
      </c>
      <c r="K51" s="323">
        <f>J51/1000000</f>
        <v>0.585</v>
      </c>
      <c r="L51" s="342">
        <v>998139</v>
      </c>
      <c r="M51" s="343">
        <v>998139</v>
      </c>
      <c r="N51" s="323">
        <f>L51-M51</f>
        <v>0</v>
      </c>
      <c r="O51" s="323">
        <f>$F51*N51</f>
        <v>0</v>
      </c>
      <c r="P51" s="323">
        <f>O51/1000000</f>
        <v>0</v>
      </c>
      <c r="Q51" s="469"/>
    </row>
    <row r="52" spans="1:17" ht="15.75" customHeight="1">
      <c r="A52" s="269">
        <v>33</v>
      </c>
      <c r="B52" s="312" t="s">
        <v>17</v>
      </c>
      <c r="C52" s="313">
        <v>4864979</v>
      </c>
      <c r="D52" s="128" t="s">
        <v>12</v>
      </c>
      <c r="E52" s="96" t="s">
        <v>347</v>
      </c>
      <c r="F52" s="321">
        <v>-2000</v>
      </c>
      <c r="G52" s="342">
        <v>8960</v>
      </c>
      <c r="H52" s="343">
        <v>8051</v>
      </c>
      <c r="I52" s="323">
        <f>G52-H52</f>
        <v>909</v>
      </c>
      <c r="J52" s="323">
        <f>$F52*I52</f>
        <v>-1818000</v>
      </c>
      <c r="K52" s="323">
        <f>J52/1000000</f>
        <v>-1.818</v>
      </c>
      <c r="L52" s="342">
        <v>969503</v>
      </c>
      <c r="M52" s="343">
        <v>969504</v>
      </c>
      <c r="N52" s="323">
        <f>L52-M52</f>
        <v>-1</v>
      </c>
      <c r="O52" s="323">
        <f>$F52*N52</f>
        <v>2000</v>
      </c>
      <c r="P52" s="323">
        <f>O52/1000000</f>
        <v>0.002</v>
      </c>
      <c r="Q52" s="507"/>
    </row>
    <row r="53" spans="1:17" ht="13.5" customHeight="1">
      <c r="A53" s="269"/>
      <c r="B53" s="314" t="s">
        <v>174</v>
      </c>
      <c r="C53" s="313"/>
      <c r="D53" s="128"/>
      <c r="E53" s="128"/>
      <c r="F53" s="321"/>
      <c r="G53" s="426"/>
      <c r="H53" s="429"/>
      <c r="I53" s="323"/>
      <c r="J53" s="323"/>
      <c r="K53" s="323"/>
      <c r="L53" s="325"/>
      <c r="M53" s="323"/>
      <c r="N53" s="323"/>
      <c r="O53" s="323"/>
      <c r="P53" s="323"/>
      <c r="Q53" s="469"/>
    </row>
    <row r="54" spans="1:17" ht="15" customHeight="1">
      <c r="A54" s="269">
        <v>34</v>
      </c>
      <c r="B54" s="312" t="s">
        <v>15</v>
      </c>
      <c r="C54" s="313">
        <v>4864966</v>
      </c>
      <c r="D54" s="128" t="s">
        <v>12</v>
      </c>
      <c r="E54" s="96" t="s">
        <v>347</v>
      </c>
      <c r="F54" s="321">
        <v>-1000</v>
      </c>
      <c r="G54" s="342">
        <v>993668</v>
      </c>
      <c r="H54" s="343">
        <v>994003</v>
      </c>
      <c r="I54" s="323">
        <f>G54-H54</f>
        <v>-335</v>
      </c>
      <c r="J54" s="323">
        <f>$F54*I54</f>
        <v>335000</v>
      </c>
      <c r="K54" s="323">
        <f>J54/1000000</f>
        <v>0.335</v>
      </c>
      <c r="L54" s="342">
        <v>900327</v>
      </c>
      <c r="M54" s="343">
        <v>900415</v>
      </c>
      <c r="N54" s="323">
        <f>L54-M54</f>
        <v>-88</v>
      </c>
      <c r="O54" s="323">
        <f>$F54*N54</f>
        <v>88000</v>
      </c>
      <c r="P54" s="323">
        <f>O54/1000000</f>
        <v>0.088</v>
      </c>
      <c r="Q54" s="469"/>
    </row>
    <row r="55" spans="1:17" ht="17.25" customHeight="1">
      <c r="A55" s="269">
        <v>35</v>
      </c>
      <c r="B55" s="312" t="s">
        <v>16</v>
      </c>
      <c r="C55" s="313">
        <v>4864967</v>
      </c>
      <c r="D55" s="128" t="s">
        <v>12</v>
      </c>
      <c r="E55" s="96" t="s">
        <v>347</v>
      </c>
      <c r="F55" s="321">
        <v>-1000</v>
      </c>
      <c r="G55" s="342">
        <v>994405</v>
      </c>
      <c r="H55" s="343">
        <v>994489</v>
      </c>
      <c r="I55" s="323">
        <f>G55-H55</f>
        <v>-84</v>
      </c>
      <c r="J55" s="323">
        <f>$F55*I55</f>
        <v>84000</v>
      </c>
      <c r="K55" s="323">
        <f>J55/1000000</f>
        <v>0.084</v>
      </c>
      <c r="L55" s="342">
        <v>927475</v>
      </c>
      <c r="M55" s="343">
        <v>927478</v>
      </c>
      <c r="N55" s="323">
        <f>L55-M55</f>
        <v>-3</v>
      </c>
      <c r="O55" s="323">
        <f>$F55*N55</f>
        <v>3000</v>
      </c>
      <c r="P55" s="323">
        <f>O55/1000000</f>
        <v>0.003</v>
      </c>
      <c r="Q55" s="469"/>
    </row>
    <row r="56" spans="1:17" ht="17.25" customHeight="1">
      <c r="A56" s="269">
        <v>36</v>
      </c>
      <c r="B56" s="312" t="s">
        <v>17</v>
      </c>
      <c r="C56" s="313">
        <v>4865000</v>
      </c>
      <c r="D56" s="128" t="s">
        <v>12</v>
      </c>
      <c r="E56" s="96" t="s">
        <v>347</v>
      </c>
      <c r="F56" s="321">
        <v>-1000</v>
      </c>
      <c r="G56" s="342">
        <v>997538</v>
      </c>
      <c r="H56" s="343">
        <v>997890</v>
      </c>
      <c r="I56" s="323">
        <f>G56-H56</f>
        <v>-352</v>
      </c>
      <c r="J56" s="323">
        <f>$F56*I56</f>
        <v>352000</v>
      </c>
      <c r="K56" s="323">
        <f>J56/1000000</f>
        <v>0.352</v>
      </c>
      <c r="L56" s="342">
        <v>985487</v>
      </c>
      <c r="M56" s="343">
        <v>985568</v>
      </c>
      <c r="N56" s="323">
        <f>L56-M56</f>
        <v>-81</v>
      </c>
      <c r="O56" s="323">
        <f>$F56*N56</f>
        <v>81000</v>
      </c>
      <c r="P56" s="323">
        <f>O56/1000000</f>
        <v>0.081</v>
      </c>
      <c r="Q56" s="481"/>
    </row>
    <row r="57" spans="1:17" ht="17.25" customHeight="1">
      <c r="A57" s="269">
        <v>37</v>
      </c>
      <c r="B57" s="312" t="s">
        <v>166</v>
      </c>
      <c r="C57" s="313">
        <v>5295171</v>
      </c>
      <c r="D57" s="128" t="s">
        <v>12</v>
      </c>
      <c r="E57" s="96" t="s">
        <v>347</v>
      </c>
      <c r="F57" s="321">
        <v>-1000</v>
      </c>
      <c r="G57" s="342">
        <v>999265</v>
      </c>
      <c r="H57" s="343">
        <v>999926</v>
      </c>
      <c r="I57" s="343">
        <f>G57-H57</f>
        <v>-661</v>
      </c>
      <c r="J57" s="343">
        <f>$F57*I57</f>
        <v>661000</v>
      </c>
      <c r="K57" s="343">
        <f>J57/1000000</f>
        <v>0.661</v>
      </c>
      <c r="L57" s="342">
        <v>6140</v>
      </c>
      <c r="M57" s="343">
        <v>6354</v>
      </c>
      <c r="N57" s="343">
        <f>L57-M57</f>
        <v>-214</v>
      </c>
      <c r="O57" s="343">
        <f>$F57*N57</f>
        <v>214000</v>
      </c>
      <c r="P57" s="343">
        <f>O57/1000000</f>
        <v>0.214</v>
      </c>
      <c r="Q57" s="509"/>
    </row>
    <row r="58" spans="1:17" ht="17.25" customHeight="1">
      <c r="A58" s="269"/>
      <c r="B58" s="314" t="s">
        <v>119</v>
      </c>
      <c r="C58" s="313"/>
      <c r="D58" s="128"/>
      <c r="E58" s="96"/>
      <c r="F58" s="319"/>
      <c r="G58" s="426"/>
      <c r="H58" s="429"/>
      <c r="I58" s="323"/>
      <c r="J58" s="323"/>
      <c r="K58" s="323"/>
      <c r="L58" s="325"/>
      <c r="M58" s="323"/>
      <c r="N58" s="323"/>
      <c r="O58" s="323"/>
      <c r="P58" s="323"/>
      <c r="Q58" s="469"/>
    </row>
    <row r="59" spans="1:17" ht="15.75" customHeight="1">
      <c r="A59" s="269">
        <v>38</v>
      </c>
      <c r="B59" s="312" t="s">
        <v>369</v>
      </c>
      <c r="C59" s="313">
        <v>4864827</v>
      </c>
      <c r="D59" s="128" t="s">
        <v>12</v>
      </c>
      <c r="E59" s="96" t="s">
        <v>347</v>
      </c>
      <c r="F59" s="319">
        <v>-666.666</v>
      </c>
      <c r="G59" s="342">
        <v>969575</v>
      </c>
      <c r="H59" s="343">
        <v>969890</v>
      </c>
      <c r="I59" s="323">
        <f>G59-H59</f>
        <v>-315</v>
      </c>
      <c r="J59" s="323">
        <f>$F59*I59</f>
        <v>209999.79</v>
      </c>
      <c r="K59" s="323">
        <f>J59/1000000</f>
        <v>0.20999979000000002</v>
      </c>
      <c r="L59" s="342">
        <v>967292</v>
      </c>
      <c r="M59" s="343">
        <v>967322</v>
      </c>
      <c r="N59" s="323">
        <f>L59-M59</f>
        <v>-30</v>
      </c>
      <c r="O59" s="323">
        <f>$F59*N59</f>
        <v>19999.980000000003</v>
      </c>
      <c r="P59" s="323">
        <f>O59/1000000</f>
        <v>0.019999980000000004</v>
      </c>
      <c r="Q59" s="470"/>
    </row>
    <row r="60" spans="1:17" ht="17.25" customHeight="1">
      <c r="A60" s="269">
        <v>39</v>
      </c>
      <c r="B60" s="312" t="s">
        <v>176</v>
      </c>
      <c r="C60" s="313">
        <v>4864952</v>
      </c>
      <c r="D60" s="128" t="s">
        <v>12</v>
      </c>
      <c r="E60" s="96" t="s">
        <v>347</v>
      </c>
      <c r="F60" s="588">
        <v>-2500</v>
      </c>
      <c r="G60" s="342">
        <v>991696</v>
      </c>
      <c r="H60" s="343">
        <v>992033</v>
      </c>
      <c r="I60" s="323">
        <f>G60-H60</f>
        <v>-337</v>
      </c>
      <c r="J60" s="323">
        <f>$F60*I60</f>
        <v>842500</v>
      </c>
      <c r="K60" s="323">
        <f>J60/1000000</f>
        <v>0.8425</v>
      </c>
      <c r="L60" s="342">
        <v>999814</v>
      </c>
      <c r="M60" s="343">
        <v>999831</v>
      </c>
      <c r="N60" s="323">
        <f>L60-M60</f>
        <v>-17</v>
      </c>
      <c r="O60" s="323">
        <f>$F60*N60</f>
        <v>42500</v>
      </c>
      <c r="P60" s="323">
        <f>O60/1000000</f>
        <v>0.0425</v>
      </c>
      <c r="Q60" s="469"/>
    </row>
    <row r="61" spans="1:17" ht="18.75" customHeight="1">
      <c r="A61" s="269"/>
      <c r="B61" s="314" t="s">
        <v>371</v>
      </c>
      <c r="C61" s="313"/>
      <c r="D61" s="128"/>
      <c r="E61" s="96"/>
      <c r="F61" s="319"/>
      <c r="G61" s="426"/>
      <c r="H61" s="429"/>
      <c r="I61" s="323"/>
      <c r="J61" s="323"/>
      <c r="K61" s="323"/>
      <c r="L61" s="325"/>
      <c r="M61" s="323"/>
      <c r="N61" s="323"/>
      <c r="O61" s="323"/>
      <c r="P61" s="323"/>
      <c r="Q61" s="469"/>
    </row>
    <row r="62" spans="1:17" ht="21" customHeight="1">
      <c r="A62" s="269">
        <v>40</v>
      </c>
      <c r="B62" s="312" t="s">
        <v>369</v>
      </c>
      <c r="C62" s="313">
        <v>4865024</v>
      </c>
      <c r="D62" s="128" t="s">
        <v>12</v>
      </c>
      <c r="E62" s="96" t="s">
        <v>347</v>
      </c>
      <c r="F62" s="417">
        <v>-2000</v>
      </c>
      <c r="G62" s="342">
        <v>4866</v>
      </c>
      <c r="H62" s="343">
        <v>4749</v>
      </c>
      <c r="I62" s="323">
        <f>G62-H62</f>
        <v>117</v>
      </c>
      <c r="J62" s="323">
        <f>$F62*I62</f>
        <v>-234000</v>
      </c>
      <c r="K62" s="323">
        <f>J62/1000000</f>
        <v>-0.234</v>
      </c>
      <c r="L62" s="342">
        <v>1923</v>
      </c>
      <c r="M62" s="343">
        <v>1924</v>
      </c>
      <c r="N62" s="323">
        <f>L62-M62</f>
        <v>-1</v>
      </c>
      <c r="O62" s="323">
        <f>$F62*N62</f>
        <v>2000</v>
      </c>
      <c r="P62" s="323">
        <f>O62/1000000</f>
        <v>0.002</v>
      </c>
      <c r="Q62" s="469"/>
    </row>
    <row r="63" spans="1:17" ht="21" customHeight="1">
      <c r="A63" s="269">
        <v>41</v>
      </c>
      <c r="B63" s="312" t="s">
        <v>176</v>
      </c>
      <c r="C63" s="313">
        <v>4864920</v>
      </c>
      <c r="D63" s="128" t="s">
        <v>12</v>
      </c>
      <c r="E63" s="96" t="s">
        <v>347</v>
      </c>
      <c r="F63" s="417">
        <v>-2000</v>
      </c>
      <c r="G63" s="342">
        <v>1797</v>
      </c>
      <c r="H63" s="343">
        <v>1664</v>
      </c>
      <c r="I63" s="323">
        <f>G63-H63</f>
        <v>133</v>
      </c>
      <c r="J63" s="323">
        <f>$F63*I63</f>
        <v>-266000</v>
      </c>
      <c r="K63" s="323">
        <f>J63/1000000</f>
        <v>-0.266</v>
      </c>
      <c r="L63" s="342">
        <v>974</v>
      </c>
      <c r="M63" s="343">
        <v>975</v>
      </c>
      <c r="N63" s="323">
        <f>L63-M63</f>
        <v>-1</v>
      </c>
      <c r="O63" s="323">
        <f>$F63*N63</f>
        <v>2000</v>
      </c>
      <c r="P63" s="323">
        <f>O63/1000000</f>
        <v>0.002</v>
      </c>
      <c r="Q63" s="469"/>
    </row>
    <row r="64" spans="1:17" ht="18" customHeight="1">
      <c r="A64" s="269"/>
      <c r="B64" s="455" t="s">
        <v>377</v>
      </c>
      <c r="C64" s="313"/>
      <c r="D64" s="128"/>
      <c r="E64" s="96"/>
      <c r="F64" s="417"/>
      <c r="G64" s="342"/>
      <c r="H64" s="343"/>
      <c r="I64" s="323"/>
      <c r="J64" s="323"/>
      <c r="K64" s="323"/>
      <c r="L64" s="342"/>
      <c r="M64" s="343"/>
      <c r="N64" s="323"/>
      <c r="O64" s="323"/>
      <c r="P64" s="323"/>
      <c r="Q64" s="469"/>
    </row>
    <row r="65" spans="1:17" ht="21" customHeight="1">
      <c r="A65" s="269">
        <v>42</v>
      </c>
      <c r="B65" s="312" t="s">
        <v>369</v>
      </c>
      <c r="C65" s="313">
        <v>5128414</v>
      </c>
      <c r="D65" s="128" t="s">
        <v>12</v>
      </c>
      <c r="E65" s="96" t="s">
        <v>347</v>
      </c>
      <c r="F65" s="417">
        <v>-1000</v>
      </c>
      <c r="G65" s="342">
        <v>920148</v>
      </c>
      <c r="H65" s="343">
        <v>921147</v>
      </c>
      <c r="I65" s="323">
        <f>G65-H65</f>
        <v>-999</v>
      </c>
      <c r="J65" s="323">
        <f>$F65*I65</f>
        <v>999000</v>
      </c>
      <c r="K65" s="323">
        <f>J65/1000000</f>
        <v>0.999</v>
      </c>
      <c r="L65" s="342">
        <v>983904</v>
      </c>
      <c r="M65" s="343">
        <v>983924</v>
      </c>
      <c r="N65" s="323">
        <f>L65-M65</f>
        <v>-20</v>
      </c>
      <c r="O65" s="323">
        <f>$F65*N65</f>
        <v>20000</v>
      </c>
      <c r="P65" s="323">
        <f>O65/1000000</f>
        <v>0.02</v>
      </c>
      <c r="Q65" s="469"/>
    </row>
    <row r="66" spans="1:17" ht="21" customHeight="1">
      <c r="A66" s="269">
        <v>43</v>
      </c>
      <c r="B66" s="312" t="s">
        <v>176</v>
      </c>
      <c r="C66" s="313">
        <v>5128416</v>
      </c>
      <c r="D66" s="128" t="s">
        <v>12</v>
      </c>
      <c r="E66" s="96" t="s">
        <v>347</v>
      </c>
      <c r="F66" s="417">
        <v>-1000</v>
      </c>
      <c r="G66" s="342">
        <v>928805</v>
      </c>
      <c r="H66" s="343">
        <v>929387</v>
      </c>
      <c r="I66" s="323">
        <f>G66-H66</f>
        <v>-582</v>
      </c>
      <c r="J66" s="323">
        <f>$F66*I66</f>
        <v>582000</v>
      </c>
      <c r="K66" s="323">
        <f>J66/1000000</f>
        <v>0.582</v>
      </c>
      <c r="L66" s="342">
        <v>987336</v>
      </c>
      <c r="M66" s="343">
        <v>987398</v>
      </c>
      <c r="N66" s="323">
        <f>L66-M66</f>
        <v>-62</v>
      </c>
      <c r="O66" s="323">
        <f>$F66*N66</f>
        <v>62000</v>
      </c>
      <c r="P66" s="323">
        <f>O66/1000000</f>
        <v>0.062</v>
      </c>
      <c r="Q66" s="469"/>
    </row>
    <row r="67" spans="1:17" ht="21" customHeight="1">
      <c r="A67" s="269"/>
      <c r="B67" s="455" t="s">
        <v>386</v>
      </c>
      <c r="C67" s="313"/>
      <c r="D67" s="128"/>
      <c r="E67" s="96"/>
      <c r="F67" s="417"/>
      <c r="G67" s="342"/>
      <c r="H67" s="343"/>
      <c r="I67" s="323"/>
      <c r="J67" s="323"/>
      <c r="K67" s="323"/>
      <c r="L67" s="342"/>
      <c r="M67" s="343"/>
      <c r="N67" s="323"/>
      <c r="O67" s="323"/>
      <c r="P67" s="323"/>
      <c r="Q67" s="469"/>
    </row>
    <row r="68" spans="1:17" ht="21" customHeight="1">
      <c r="A68" s="269">
        <v>44</v>
      </c>
      <c r="B68" s="312" t="s">
        <v>387</v>
      </c>
      <c r="C68" s="313">
        <v>5100228</v>
      </c>
      <c r="D68" s="128" t="s">
        <v>12</v>
      </c>
      <c r="E68" s="96" t="s">
        <v>347</v>
      </c>
      <c r="F68" s="417">
        <v>800</v>
      </c>
      <c r="G68" s="342">
        <v>993087</v>
      </c>
      <c r="H68" s="343">
        <v>993087</v>
      </c>
      <c r="I68" s="323">
        <f aca="true" t="shared" si="12" ref="I68:I73">G68-H68</f>
        <v>0</v>
      </c>
      <c r="J68" s="323">
        <f aca="true" t="shared" si="13" ref="J68:J73">$F68*I68</f>
        <v>0</v>
      </c>
      <c r="K68" s="323">
        <f aca="true" t="shared" si="14" ref="K68:K73">J68/1000000</f>
        <v>0</v>
      </c>
      <c r="L68" s="342">
        <v>1367</v>
      </c>
      <c r="M68" s="343">
        <v>1367</v>
      </c>
      <c r="N68" s="323">
        <f aca="true" t="shared" si="15" ref="N68:N73">L68-M68</f>
        <v>0</v>
      </c>
      <c r="O68" s="323">
        <f aca="true" t="shared" si="16" ref="O68:O73">$F68*N68</f>
        <v>0</v>
      </c>
      <c r="P68" s="323">
        <f aca="true" t="shared" si="17" ref="P68:P73">O68/1000000</f>
        <v>0</v>
      </c>
      <c r="Q68" s="469"/>
    </row>
    <row r="69" spans="1:17" ht="21" customHeight="1">
      <c r="A69" s="269">
        <v>45</v>
      </c>
      <c r="B69" s="363" t="s">
        <v>388</v>
      </c>
      <c r="C69" s="313">
        <v>5128441</v>
      </c>
      <c r="D69" s="128" t="s">
        <v>12</v>
      </c>
      <c r="E69" s="96" t="s">
        <v>347</v>
      </c>
      <c r="F69" s="417">
        <v>800</v>
      </c>
      <c r="G69" s="342">
        <v>30581</v>
      </c>
      <c r="H69" s="343">
        <v>30613</v>
      </c>
      <c r="I69" s="323">
        <f t="shared" si="12"/>
        <v>-32</v>
      </c>
      <c r="J69" s="323">
        <f t="shared" si="13"/>
        <v>-25600</v>
      </c>
      <c r="K69" s="323">
        <f t="shared" si="14"/>
        <v>-0.0256</v>
      </c>
      <c r="L69" s="342">
        <v>6349</v>
      </c>
      <c r="M69" s="343">
        <v>6348</v>
      </c>
      <c r="N69" s="323">
        <f t="shared" si="15"/>
        <v>1</v>
      </c>
      <c r="O69" s="323">
        <f t="shared" si="16"/>
        <v>800</v>
      </c>
      <c r="P69" s="323">
        <f t="shared" si="17"/>
        <v>0.0008</v>
      </c>
      <c r="Q69" s="469"/>
    </row>
    <row r="70" spans="1:17" ht="21" customHeight="1">
      <c r="A70" s="269">
        <v>46</v>
      </c>
      <c r="B70" s="312" t="s">
        <v>363</v>
      </c>
      <c r="C70" s="313">
        <v>5128443</v>
      </c>
      <c r="D70" s="128" t="s">
        <v>12</v>
      </c>
      <c r="E70" s="96" t="s">
        <v>347</v>
      </c>
      <c r="F70" s="417">
        <v>800</v>
      </c>
      <c r="G70" s="342">
        <v>905624</v>
      </c>
      <c r="H70" s="343">
        <v>905811</v>
      </c>
      <c r="I70" s="323">
        <f t="shared" si="12"/>
        <v>-187</v>
      </c>
      <c r="J70" s="323">
        <f t="shared" si="13"/>
        <v>-149600</v>
      </c>
      <c r="K70" s="323">
        <f t="shared" si="14"/>
        <v>-0.1496</v>
      </c>
      <c r="L70" s="342">
        <v>997110</v>
      </c>
      <c r="M70" s="343">
        <v>997121</v>
      </c>
      <c r="N70" s="323">
        <f t="shared" si="15"/>
        <v>-11</v>
      </c>
      <c r="O70" s="323">
        <f t="shared" si="16"/>
        <v>-8800</v>
      </c>
      <c r="P70" s="323">
        <f t="shared" si="17"/>
        <v>-0.0088</v>
      </c>
      <c r="Q70" s="469"/>
    </row>
    <row r="71" spans="1:17" ht="21" customHeight="1">
      <c r="A71" s="269">
        <v>47</v>
      </c>
      <c r="B71" s="312" t="s">
        <v>391</v>
      </c>
      <c r="C71" s="313">
        <v>5128407</v>
      </c>
      <c r="D71" s="128" t="s">
        <v>12</v>
      </c>
      <c r="E71" s="96" t="s">
        <v>347</v>
      </c>
      <c r="F71" s="417">
        <v>-2000</v>
      </c>
      <c r="G71" s="342">
        <v>999427</v>
      </c>
      <c r="H71" s="343">
        <v>999427</v>
      </c>
      <c r="I71" s="323">
        <f t="shared" si="12"/>
        <v>0</v>
      </c>
      <c r="J71" s="323">
        <f t="shared" si="13"/>
        <v>0</v>
      </c>
      <c r="K71" s="323">
        <f t="shared" si="14"/>
        <v>0</v>
      </c>
      <c r="L71" s="342">
        <v>30</v>
      </c>
      <c r="M71" s="343">
        <v>30</v>
      </c>
      <c r="N71" s="323">
        <f t="shared" si="15"/>
        <v>0</v>
      </c>
      <c r="O71" s="323">
        <f t="shared" si="16"/>
        <v>0</v>
      </c>
      <c r="P71" s="323">
        <f t="shared" si="17"/>
        <v>0</v>
      </c>
      <c r="Q71" s="469"/>
    </row>
    <row r="72" spans="1:17" ht="21" customHeight="1">
      <c r="A72" s="269">
        <v>48</v>
      </c>
      <c r="B72" s="312" t="s">
        <v>438</v>
      </c>
      <c r="C72" s="313">
        <v>4865049</v>
      </c>
      <c r="D72" s="128" t="s">
        <v>12</v>
      </c>
      <c r="E72" s="96" t="s">
        <v>347</v>
      </c>
      <c r="F72" s="417">
        <v>800</v>
      </c>
      <c r="G72" s="342">
        <v>999899</v>
      </c>
      <c r="H72" s="343">
        <v>999891</v>
      </c>
      <c r="I72" s="323">
        <f t="shared" si="12"/>
        <v>8</v>
      </c>
      <c r="J72" s="323">
        <f t="shared" si="13"/>
        <v>6400</v>
      </c>
      <c r="K72" s="323">
        <f t="shared" si="14"/>
        <v>0.0064</v>
      </c>
      <c r="L72" s="342">
        <v>999790</v>
      </c>
      <c r="M72" s="343">
        <v>999789</v>
      </c>
      <c r="N72" s="323">
        <f t="shared" si="15"/>
        <v>1</v>
      </c>
      <c r="O72" s="323">
        <f t="shared" si="16"/>
        <v>800</v>
      </c>
      <c r="P72" s="323">
        <f t="shared" si="17"/>
        <v>0.0008</v>
      </c>
      <c r="Q72" s="469"/>
    </row>
    <row r="73" spans="1:17" ht="21" customHeight="1">
      <c r="A73" s="269">
        <v>49</v>
      </c>
      <c r="B73" s="312" t="s">
        <v>439</v>
      </c>
      <c r="C73" s="313">
        <v>5129958</v>
      </c>
      <c r="D73" s="128" t="s">
        <v>12</v>
      </c>
      <c r="E73" s="96" t="s">
        <v>347</v>
      </c>
      <c r="F73" s="417">
        <v>1000</v>
      </c>
      <c r="G73" s="342">
        <v>999941</v>
      </c>
      <c r="H73" s="343">
        <v>999945</v>
      </c>
      <c r="I73" s="323">
        <f t="shared" si="12"/>
        <v>-4</v>
      </c>
      <c r="J73" s="323">
        <f t="shared" si="13"/>
        <v>-4000</v>
      </c>
      <c r="K73" s="323">
        <f t="shared" si="14"/>
        <v>-0.004</v>
      </c>
      <c r="L73" s="342">
        <v>617</v>
      </c>
      <c r="M73" s="343">
        <v>615</v>
      </c>
      <c r="N73" s="323">
        <f t="shared" si="15"/>
        <v>2</v>
      </c>
      <c r="O73" s="323">
        <f t="shared" si="16"/>
        <v>2000</v>
      </c>
      <c r="P73" s="323">
        <f t="shared" si="17"/>
        <v>0.002</v>
      </c>
      <c r="Q73" s="469"/>
    </row>
    <row r="74" spans="1:17" ht="21" customHeight="1">
      <c r="A74" s="269"/>
      <c r="B74" s="283" t="s">
        <v>105</v>
      </c>
      <c r="C74" s="313"/>
      <c r="D74" s="84"/>
      <c r="E74" s="84"/>
      <c r="F74" s="319"/>
      <c r="G74" s="426"/>
      <c r="H74" s="429"/>
      <c r="I74" s="323"/>
      <c r="J74" s="323"/>
      <c r="K74" s="323"/>
      <c r="L74" s="325"/>
      <c r="M74" s="323"/>
      <c r="N74" s="323"/>
      <c r="O74" s="323"/>
      <c r="P74" s="323"/>
      <c r="Q74" s="469"/>
    </row>
    <row r="75" spans="1:17" ht="18" customHeight="1">
      <c r="A75" s="269">
        <v>50</v>
      </c>
      <c r="B75" s="312" t="s">
        <v>116</v>
      </c>
      <c r="C75" s="313">
        <v>4864951</v>
      </c>
      <c r="D75" s="128" t="s">
        <v>12</v>
      </c>
      <c r="E75" s="96" t="s">
        <v>347</v>
      </c>
      <c r="F75" s="321">
        <v>1000</v>
      </c>
      <c r="G75" s="342">
        <v>983196</v>
      </c>
      <c r="H75" s="343">
        <v>983742</v>
      </c>
      <c r="I75" s="323">
        <f>G75-H75</f>
        <v>-546</v>
      </c>
      <c r="J75" s="323">
        <f>$F75*I75</f>
        <v>-546000</v>
      </c>
      <c r="K75" s="323">
        <f>J75/1000000</f>
        <v>-0.546</v>
      </c>
      <c r="L75" s="342">
        <v>34260</v>
      </c>
      <c r="M75" s="343">
        <v>34431</v>
      </c>
      <c r="N75" s="323">
        <f>L75-M75</f>
        <v>-171</v>
      </c>
      <c r="O75" s="323">
        <f>$F75*N75</f>
        <v>-171000</v>
      </c>
      <c r="P75" s="323">
        <f>O75/1000000</f>
        <v>-0.171</v>
      </c>
      <c r="Q75" s="469"/>
    </row>
    <row r="76" spans="1:17" ht="17.25" customHeight="1">
      <c r="A76" s="269">
        <v>51</v>
      </c>
      <c r="B76" s="312" t="s">
        <v>117</v>
      </c>
      <c r="C76" s="313">
        <v>4865016</v>
      </c>
      <c r="D76" s="128" t="s">
        <v>12</v>
      </c>
      <c r="E76" s="96" t="s">
        <v>347</v>
      </c>
      <c r="F76" s="321">
        <v>2000</v>
      </c>
      <c r="G76" s="342">
        <v>7</v>
      </c>
      <c r="H76" s="343">
        <v>7</v>
      </c>
      <c r="I76" s="323">
        <f>G76-H76</f>
        <v>0</v>
      </c>
      <c r="J76" s="323">
        <f>$F76*I76</f>
        <v>0</v>
      </c>
      <c r="K76" s="323">
        <f>J76/1000000</f>
        <v>0</v>
      </c>
      <c r="L76" s="342">
        <v>999722</v>
      </c>
      <c r="M76" s="343">
        <v>999722</v>
      </c>
      <c r="N76" s="323">
        <f>L76-M76</f>
        <v>0</v>
      </c>
      <c r="O76" s="323">
        <f>$F76*N76</f>
        <v>0</v>
      </c>
      <c r="P76" s="323">
        <f>O76/1000000</f>
        <v>0</v>
      </c>
      <c r="Q76" s="481"/>
    </row>
    <row r="77" spans="1:17" ht="19.5" customHeight="1">
      <c r="A77" s="269"/>
      <c r="B77" s="314" t="s">
        <v>175</v>
      </c>
      <c r="C77" s="313"/>
      <c r="D77" s="128"/>
      <c r="E77" s="128"/>
      <c r="F77" s="321"/>
      <c r="G77" s="426"/>
      <c r="H77" s="429"/>
      <c r="I77" s="323"/>
      <c r="J77" s="323"/>
      <c r="K77" s="323"/>
      <c r="L77" s="325"/>
      <c r="M77" s="323"/>
      <c r="N77" s="323"/>
      <c r="O77" s="323"/>
      <c r="P77" s="323"/>
      <c r="Q77" s="469"/>
    </row>
    <row r="78" spans="1:17" ht="19.5" customHeight="1">
      <c r="A78" s="269">
        <v>52</v>
      </c>
      <c r="B78" s="312" t="s">
        <v>36</v>
      </c>
      <c r="C78" s="313">
        <v>5128432</v>
      </c>
      <c r="D78" s="128" t="s">
        <v>12</v>
      </c>
      <c r="E78" s="96" t="s">
        <v>347</v>
      </c>
      <c r="F78" s="321">
        <v>-1000</v>
      </c>
      <c r="G78" s="342">
        <v>3145</v>
      </c>
      <c r="H78" s="343">
        <v>627</v>
      </c>
      <c r="I78" s="323">
        <f>G78-H78</f>
        <v>2518</v>
      </c>
      <c r="J78" s="323">
        <f>$F78*I78</f>
        <v>-2518000</v>
      </c>
      <c r="K78" s="323">
        <f>J78/1000000</f>
        <v>-2.518</v>
      </c>
      <c r="L78" s="342">
        <v>999976</v>
      </c>
      <c r="M78" s="343">
        <v>999979</v>
      </c>
      <c r="N78" s="323">
        <f>L78-M78</f>
        <v>-3</v>
      </c>
      <c r="O78" s="323">
        <f>$F78*N78</f>
        <v>3000</v>
      </c>
      <c r="P78" s="323">
        <f>O78/1000000</f>
        <v>0.003</v>
      </c>
      <c r="Q78" s="469"/>
    </row>
    <row r="79" spans="1:17" ht="17.25" customHeight="1">
      <c r="A79" s="269">
        <v>53</v>
      </c>
      <c r="B79" s="312" t="s">
        <v>176</v>
      </c>
      <c r="C79" s="313">
        <v>4865020</v>
      </c>
      <c r="D79" s="128" t="s">
        <v>12</v>
      </c>
      <c r="E79" s="96" t="s">
        <v>347</v>
      </c>
      <c r="F79" s="321">
        <v>-1000</v>
      </c>
      <c r="G79" s="342">
        <v>2259</v>
      </c>
      <c r="H79" s="343">
        <v>2721</v>
      </c>
      <c r="I79" s="323">
        <f>G79-H79</f>
        <v>-462</v>
      </c>
      <c r="J79" s="323">
        <f>$F79*I79</f>
        <v>462000</v>
      </c>
      <c r="K79" s="323">
        <f>J79/1000000</f>
        <v>0.462</v>
      </c>
      <c r="L79" s="342">
        <v>999236</v>
      </c>
      <c r="M79" s="343">
        <v>999240</v>
      </c>
      <c r="N79" s="323">
        <f>L79-M79</f>
        <v>-4</v>
      </c>
      <c r="O79" s="323">
        <f>$F79*N79</f>
        <v>4000</v>
      </c>
      <c r="P79" s="323">
        <f>O79/1000000</f>
        <v>0.004</v>
      </c>
      <c r="Q79" s="469"/>
    </row>
    <row r="80" spans="1:17" ht="17.25" customHeight="1">
      <c r="A80" s="269">
        <v>54</v>
      </c>
      <c r="B80" s="312" t="s">
        <v>437</v>
      </c>
      <c r="C80" s="313">
        <v>5295147</v>
      </c>
      <c r="D80" s="128" t="s">
        <v>12</v>
      </c>
      <c r="E80" s="96" t="s">
        <v>347</v>
      </c>
      <c r="F80" s="321">
        <v>-1000</v>
      </c>
      <c r="G80" s="342">
        <v>21109</v>
      </c>
      <c r="H80" s="343">
        <v>20703</v>
      </c>
      <c r="I80" s="323">
        <f>G80-H80</f>
        <v>406</v>
      </c>
      <c r="J80" s="323">
        <f>$F80*I80</f>
        <v>-406000</v>
      </c>
      <c r="K80" s="323">
        <f>J80/1000000</f>
        <v>-0.406</v>
      </c>
      <c r="L80" s="342">
        <v>999917</v>
      </c>
      <c r="M80" s="343">
        <v>999924</v>
      </c>
      <c r="N80" s="323">
        <f>L80-M80</f>
        <v>-7</v>
      </c>
      <c r="O80" s="323">
        <f>$F80*N80</f>
        <v>7000</v>
      </c>
      <c r="P80" s="323">
        <f>O80/1000000</f>
        <v>0.007</v>
      </c>
      <c r="Q80" s="469"/>
    </row>
    <row r="81" spans="1:17" ht="17.25" customHeight="1">
      <c r="A81" s="269"/>
      <c r="B81" s="312"/>
      <c r="C81" s="313"/>
      <c r="D81" s="128"/>
      <c r="E81" s="96"/>
      <c r="F81" s="321">
        <v>-1000</v>
      </c>
      <c r="G81" s="342">
        <v>16021</v>
      </c>
      <c r="H81" s="343">
        <v>15048</v>
      </c>
      <c r="I81" s="323">
        <f>G81-H81</f>
        <v>973</v>
      </c>
      <c r="J81" s="323">
        <f>$F81*I81</f>
        <v>-973000</v>
      </c>
      <c r="K81" s="323">
        <f>J81/1000000</f>
        <v>-0.973</v>
      </c>
      <c r="L81" s="342"/>
      <c r="M81" s="343"/>
      <c r="N81" s="323"/>
      <c r="O81" s="323"/>
      <c r="P81" s="323"/>
      <c r="Q81" s="469"/>
    </row>
    <row r="82" spans="1:17" ht="15.75" customHeight="1">
      <c r="A82" s="269"/>
      <c r="B82" s="317" t="s">
        <v>27</v>
      </c>
      <c r="C82" s="286"/>
      <c r="D82" s="55"/>
      <c r="E82" s="55"/>
      <c r="F82" s="321"/>
      <c r="G82" s="426"/>
      <c r="H82" s="429"/>
      <c r="I82" s="323"/>
      <c r="J82" s="323"/>
      <c r="K82" s="323"/>
      <c r="L82" s="325"/>
      <c r="M82" s="323"/>
      <c r="N82" s="323"/>
      <c r="O82" s="323"/>
      <c r="P82" s="323"/>
      <c r="Q82" s="469"/>
    </row>
    <row r="83" spans="1:17" ht="21" customHeight="1">
      <c r="A83" s="269">
        <v>55</v>
      </c>
      <c r="B83" s="88" t="s">
        <v>81</v>
      </c>
      <c r="C83" s="336">
        <v>5295192</v>
      </c>
      <c r="D83" s="328" t="s">
        <v>12</v>
      </c>
      <c r="E83" s="328" t="s">
        <v>347</v>
      </c>
      <c r="F83" s="336">
        <v>100</v>
      </c>
      <c r="G83" s="342">
        <v>3549</v>
      </c>
      <c r="H83" s="343">
        <v>2495</v>
      </c>
      <c r="I83" s="343">
        <f>G83-H83</f>
        <v>1054</v>
      </c>
      <c r="J83" s="343">
        <f>$F83*I83</f>
        <v>105400</v>
      </c>
      <c r="K83" s="344">
        <f>J83/1000000</f>
        <v>0.1054</v>
      </c>
      <c r="L83" s="342">
        <v>5585</v>
      </c>
      <c r="M83" s="343">
        <v>569</v>
      </c>
      <c r="N83" s="343">
        <f>L83-M83</f>
        <v>5016</v>
      </c>
      <c r="O83" s="343">
        <f>$F83*N83</f>
        <v>501600</v>
      </c>
      <c r="P83" s="344">
        <f>O83/1000000</f>
        <v>0.5016</v>
      </c>
      <c r="Q83" s="469"/>
    </row>
    <row r="84" spans="1:17" ht="21" customHeight="1">
      <c r="A84" s="269"/>
      <c r="B84" s="88"/>
      <c r="C84" s="336"/>
      <c r="D84" s="328"/>
      <c r="E84" s="328"/>
      <c r="F84" s="336">
        <v>100</v>
      </c>
      <c r="G84" s="342">
        <v>2495</v>
      </c>
      <c r="H84" s="343">
        <v>2256</v>
      </c>
      <c r="I84" s="343">
        <f>G84-H84</f>
        <v>239</v>
      </c>
      <c r="J84" s="343">
        <f>$F84*I84</f>
        <v>23900</v>
      </c>
      <c r="K84" s="344">
        <f>J84/1000000</f>
        <v>0.0239</v>
      </c>
      <c r="L84" s="342">
        <v>569</v>
      </c>
      <c r="M84" s="343">
        <v>344</v>
      </c>
      <c r="N84" s="343">
        <f>L84-M84</f>
        <v>225</v>
      </c>
      <c r="O84" s="343">
        <f>$F84*N84</f>
        <v>22500</v>
      </c>
      <c r="P84" s="344">
        <f>O84/1000000</f>
        <v>0.0225</v>
      </c>
      <c r="Q84" s="509" t="s">
        <v>462</v>
      </c>
    </row>
    <row r="85" spans="1:17" ht="15.75" customHeight="1">
      <c r="A85" s="269"/>
      <c r="B85" s="314" t="s">
        <v>47</v>
      </c>
      <c r="C85" s="313"/>
      <c r="D85" s="128"/>
      <c r="E85" s="128"/>
      <c r="F85" s="321"/>
      <c r="G85" s="426"/>
      <c r="H85" s="429"/>
      <c r="I85" s="323"/>
      <c r="J85" s="323"/>
      <c r="K85" s="323"/>
      <c r="L85" s="325"/>
      <c r="M85" s="323"/>
      <c r="N85" s="323"/>
      <c r="O85" s="323"/>
      <c r="P85" s="323"/>
      <c r="Q85" s="469"/>
    </row>
    <row r="86" spans="1:17" ht="18" customHeight="1">
      <c r="A86" s="269">
        <v>56</v>
      </c>
      <c r="B86" s="312" t="s">
        <v>348</v>
      </c>
      <c r="C86" s="313">
        <v>4864813</v>
      </c>
      <c r="D86" s="128" t="s">
        <v>12</v>
      </c>
      <c r="E86" s="96" t="s">
        <v>347</v>
      </c>
      <c r="F86" s="321">
        <v>100</v>
      </c>
      <c r="G86" s="342">
        <v>19335</v>
      </c>
      <c r="H86" s="343">
        <v>19667</v>
      </c>
      <c r="I86" s="343">
        <f>G86-H86</f>
        <v>-332</v>
      </c>
      <c r="J86" s="343">
        <f>$F86*I86</f>
        <v>-33200</v>
      </c>
      <c r="K86" s="344">
        <f>J86/1000000</f>
        <v>-0.0332</v>
      </c>
      <c r="L86" s="342">
        <v>143180</v>
      </c>
      <c r="M86" s="343">
        <v>143333</v>
      </c>
      <c r="N86" s="343">
        <f>L86-M86</f>
        <v>-153</v>
      </c>
      <c r="O86" s="343">
        <f>$F86*N86</f>
        <v>-15300</v>
      </c>
      <c r="P86" s="344">
        <f>O86/1000000</f>
        <v>-0.0153</v>
      </c>
      <c r="Q86" s="509" t="s">
        <v>461</v>
      </c>
    </row>
    <row r="87" spans="1:17" ht="18" customHeight="1">
      <c r="A87" s="269">
        <v>57</v>
      </c>
      <c r="B87" s="312" t="s">
        <v>446</v>
      </c>
      <c r="C87" s="313">
        <v>5295156</v>
      </c>
      <c r="D87" s="128" t="s">
        <v>12</v>
      </c>
      <c r="E87" s="96" t="s">
        <v>347</v>
      </c>
      <c r="F87" s="321">
        <v>400</v>
      </c>
      <c r="G87" s="342">
        <v>999773</v>
      </c>
      <c r="H87" s="343">
        <v>999622</v>
      </c>
      <c r="I87" s="323">
        <f>G87-H87</f>
        <v>151</v>
      </c>
      <c r="J87" s="323">
        <f>$F87*I87</f>
        <v>60400</v>
      </c>
      <c r="K87" s="323">
        <f>J87/1000000</f>
        <v>0.0604</v>
      </c>
      <c r="L87" s="342">
        <v>402</v>
      </c>
      <c r="M87" s="343">
        <v>403</v>
      </c>
      <c r="N87" s="323">
        <f>L87-M87</f>
        <v>-1</v>
      </c>
      <c r="O87" s="323">
        <f>$F87*N87</f>
        <v>-400</v>
      </c>
      <c r="P87" s="323">
        <f>O87/1000000</f>
        <v>-0.0004</v>
      </c>
      <c r="Q87" s="470"/>
    </row>
    <row r="88" spans="1:17" ht="18" customHeight="1">
      <c r="A88" s="269">
        <v>58</v>
      </c>
      <c r="B88" s="312" t="s">
        <v>447</v>
      </c>
      <c r="C88" s="313">
        <v>5295157</v>
      </c>
      <c r="D88" s="128" t="s">
        <v>12</v>
      </c>
      <c r="E88" s="96" t="s">
        <v>347</v>
      </c>
      <c r="F88" s="321">
        <v>400</v>
      </c>
      <c r="G88" s="342">
        <v>1168</v>
      </c>
      <c r="H88" s="343">
        <v>528</v>
      </c>
      <c r="I88" s="323">
        <f>G88-H88</f>
        <v>640</v>
      </c>
      <c r="J88" s="323">
        <f>$F88*I88</f>
        <v>256000</v>
      </c>
      <c r="K88" s="323">
        <f>J88/1000000</f>
        <v>0.256</v>
      </c>
      <c r="L88" s="342">
        <v>577</v>
      </c>
      <c r="M88" s="343">
        <v>578</v>
      </c>
      <c r="N88" s="323">
        <f>L88-M88</f>
        <v>-1</v>
      </c>
      <c r="O88" s="323">
        <f>$F88*N88</f>
        <v>-400</v>
      </c>
      <c r="P88" s="323">
        <f>O88/1000000</f>
        <v>-0.0004</v>
      </c>
      <c r="Q88" s="470"/>
    </row>
    <row r="89" spans="1:17" ht="15.75" customHeight="1">
      <c r="A89" s="318"/>
      <c r="B89" s="317" t="s">
        <v>309</v>
      </c>
      <c r="C89" s="313"/>
      <c r="D89" s="128"/>
      <c r="E89" s="128"/>
      <c r="F89" s="321"/>
      <c r="G89" s="426"/>
      <c r="H89" s="429"/>
      <c r="I89" s="323"/>
      <c r="J89" s="323"/>
      <c r="K89" s="323"/>
      <c r="L89" s="325"/>
      <c r="M89" s="323"/>
      <c r="N89" s="323"/>
      <c r="O89" s="323"/>
      <c r="P89" s="323"/>
      <c r="Q89" s="469"/>
    </row>
    <row r="90" spans="1:17" ht="21" customHeight="1">
      <c r="A90" s="269">
        <v>59</v>
      </c>
      <c r="B90" s="545" t="s">
        <v>351</v>
      </c>
      <c r="C90" s="313">
        <v>4865174</v>
      </c>
      <c r="D90" s="96" t="s">
        <v>12</v>
      </c>
      <c r="E90" s="96" t="s">
        <v>347</v>
      </c>
      <c r="F90" s="321">
        <v>1000</v>
      </c>
      <c r="G90" s="342">
        <v>0</v>
      </c>
      <c r="H90" s="343">
        <v>0</v>
      </c>
      <c r="I90" s="323">
        <f>G90-H90</f>
        <v>0</v>
      </c>
      <c r="J90" s="323">
        <f>$F90*I90</f>
        <v>0</v>
      </c>
      <c r="K90" s="323">
        <f>J90/1000000</f>
        <v>0</v>
      </c>
      <c r="L90" s="342">
        <v>1</v>
      </c>
      <c r="M90" s="343">
        <v>0</v>
      </c>
      <c r="N90" s="323">
        <f>L90-M90</f>
        <v>1</v>
      </c>
      <c r="O90" s="323">
        <f>$F90*N90</f>
        <v>1000</v>
      </c>
      <c r="P90" s="323">
        <f>O90/1000000</f>
        <v>0.001</v>
      </c>
      <c r="Q90" s="506"/>
    </row>
    <row r="91" spans="1:17" ht="16.5" customHeight="1">
      <c r="A91" s="269"/>
      <c r="B91" s="317" t="s">
        <v>35</v>
      </c>
      <c r="C91" s="336"/>
      <c r="D91" s="350"/>
      <c r="E91" s="328"/>
      <c r="F91" s="336"/>
      <c r="G91" s="430"/>
      <c r="H91" s="429"/>
      <c r="I91" s="343"/>
      <c r="J91" s="343"/>
      <c r="K91" s="344"/>
      <c r="L91" s="342"/>
      <c r="M91" s="343"/>
      <c r="N91" s="343"/>
      <c r="O91" s="343"/>
      <c r="P91" s="344"/>
      <c r="Q91" s="469"/>
    </row>
    <row r="92" spans="1:17" ht="18" customHeight="1">
      <c r="A92" s="269">
        <v>60</v>
      </c>
      <c r="B92" s="545" t="s">
        <v>363</v>
      </c>
      <c r="C92" s="336">
        <v>5128439</v>
      </c>
      <c r="D92" s="349" t="s">
        <v>12</v>
      </c>
      <c r="E92" s="328" t="s">
        <v>347</v>
      </c>
      <c r="F92" s="336">
        <v>800</v>
      </c>
      <c r="G92" s="342">
        <v>996201</v>
      </c>
      <c r="H92" s="343">
        <v>997468</v>
      </c>
      <c r="I92" s="343">
        <f>G92-H92</f>
        <v>-1267</v>
      </c>
      <c r="J92" s="343">
        <f>$F92*I92</f>
        <v>-1013600</v>
      </c>
      <c r="K92" s="344">
        <f>J92/1000000</f>
        <v>-1.0136</v>
      </c>
      <c r="L92" s="342">
        <v>999999</v>
      </c>
      <c r="M92" s="343">
        <v>999999</v>
      </c>
      <c r="N92" s="343">
        <f>L92-M92</f>
        <v>0</v>
      </c>
      <c r="O92" s="343">
        <f>$F92*N92</f>
        <v>0</v>
      </c>
      <c r="P92" s="344">
        <f>O92/1000000</f>
        <v>0</v>
      </c>
      <c r="Q92" s="481"/>
    </row>
    <row r="93" spans="1:17" ht="18" customHeight="1">
      <c r="A93" s="269"/>
      <c r="B93" s="755" t="s">
        <v>443</v>
      </c>
      <c r="C93" s="336"/>
      <c r="D93" s="349"/>
      <c r="E93" s="328"/>
      <c r="F93" s="336"/>
      <c r="G93" s="342"/>
      <c r="H93" s="343"/>
      <c r="I93" s="343"/>
      <c r="J93" s="343"/>
      <c r="K93" s="343"/>
      <c r="L93" s="342"/>
      <c r="M93" s="343"/>
      <c r="N93" s="343"/>
      <c r="O93" s="343"/>
      <c r="P93" s="343"/>
      <c r="Q93" s="481"/>
    </row>
    <row r="94" spans="1:17" ht="18" customHeight="1">
      <c r="A94" s="269">
        <v>61</v>
      </c>
      <c r="B94" s="756" t="s">
        <v>444</v>
      </c>
      <c r="C94" s="336">
        <v>5295127</v>
      </c>
      <c r="D94" s="349" t="s">
        <v>12</v>
      </c>
      <c r="E94" s="328" t="s">
        <v>347</v>
      </c>
      <c r="F94" s="336">
        <v>100</v>
      </c>
      <c r="G94" s="342">
        <v>119633</v>
      </c>
      <c r="H94" s="343">
        <v>105902</v>
      </c>
      <c r="I94" s="343">
        <f>G94-H94</f>
        <v>13731</v>
      </c>
      <c r="J94" s="343">
        <f>$F94*I94</f>
        <v>1373100</v>
      </c>
      <c r="K94" s="344">
        <f>J94/1000000</f>
        <v>1.3731</v>
      </c>
      <c r="L94" s="342">
        <v>259</v>
      </c>
      <c r="M94" s="343">
        <v>251</v>
      </c>
      <c r="N94" s="343">
        <f>L94-M94</f>
        <v>8</v>
      </c>
      <c r="O94" s="343">
        <f>$F94*N94</f>
        <v>800</v>
      </c>
      <c r="P94" s="344">
        <f>O94/1000000</f>
        <v>0.0008</v>
      </c>
      <c r="Q94" s="481"/>
    </row>
    <row r="95" spans="1:17" ht="18" customHeight="1">
      <c r="A95" s="269">
        <v>62</v>
      </c>
      <c r="B95" s="756" t="s">
        <v>448</v>
      </c>
      <c r="C95" s="336">
        <v>5128400</v>
      </c>
      <c r="D95" s="349" t="s">
        <v>12</v>
      </c>
      <c r="E95" s="328" t="s">
        <v>347</v>
      </c>
      <c r="F95" s="336">
        <v>100</v>
      </c>
      <c r="G95" s="342">
        <v>609</v>
      </c>
      <c r="H95" s="343">
        <v>304</v>
      </c>
      <c r="I95" s="343">
        <f>G95-H95</f>
        <v>305</v>
      </c>
      <c r="J95" s="343">
        <f>$F95*I95</f>
        <v>30500</v>
      </c>
      <c r="K95" s="344">
        <f>J95/1000000</f>
        <v>0.0305</v>
      </c>
      <c r="L95" s="342">
        <v>160</v>
      </c>
      <c r="M95" s="343">
        <v>149</v>
      </c>
      <c r="N95" s="343">
        <f>L95-M95</f>
        <v>11</v>
      </c>
      <c r="O95" s="343">
        <f>$F95*N95</f>
        <v>1100</v>
      </c>
      <c r="P95" s="344">
        <f>O95/1000000</f>
        <v>0.0011</v>
      </c>
      <c r="Q95" s="481"/>
    </row>
    <row r="96" spans="1:17" ht="18" customHeight="1">
      <c r="A96" s="269"/>
      <c r="B96" s="317" t="s">
        <v>187</v>
      </c>
      <c r="C96" s="336"/>
      <c r="D96" s="349"/>
      <c r="E96" s="328"/>
      <c r="F96" s="336"/>
      <c r="G96" s="430"/>
      <c r="H96" s="429"/>
      <c r="I96" s="343"/>
      <c r="J96" s="343"/>
      <c r="K96" s="343"/>
      <c r="L96" s="342"/>
      <c r="M96" s="343"/>
      <c r="N96" s="343"/>
      <c r="O96" s="343"/>
      <c r="P96" s="343"/>
      <c r="Q96" s="469"/>
    </row>
    <row r="97" spans="1:17" ht="19.5" customHeight="1">
      <c r="A97" s="269">
        <v>63</v>
      </c>
      <c r="B97" s="312" t="s">
        <v>365</v>
      </c>
      <c r="C97" s="336">
        <v>4902555</v>
      </c>
      <c r="D97" s="349" t="s">
        <v>12</v>
      </c>
      <c r="E97" s="328" t="s">
        <v>347</v>
      </c>
      <c r="F97" s="336">
        <v>75</v>
      </c>
      <c r="G97" s="342">
        <v>4363</v>
      </c>
      <c r="H97" s="343">
        <v>4000</v>
      </c>
      <c r="I97" s="343">
        <f>G97-H97</f>
        <v>363</v>
      </c>
      <c r="J97" s="343">
        <f>$F97*I97</f>
        <v>27225</v>
      </c>
      <c r="K97" s="344">
        <f>J97/1000000</f>
        <v>0.027225</v>
      </c>
      <c r="L97" s="342">
        <v>11805</v>
      </c>
      <c r="M97" s="343">
        <v>11616</v>
      </c>
      <c r="N97" s="343">
        <f>L97-M97</f>
        <v>189</v>
      </c>
      <c r="O97" s="343">
        <f>$F97*N97</f>
        <v>14175</v>
      </c>
      <c r="P97" s="344">
        <f>O97/1000000</f>
        <v>0.014175</v>
      </c>
      <c r="Q97" s="481"/>
    </row>
    <row r="98" spans="1:17" ht="15.75" customHeight="1">
      <c r="A98" s="269">
        <v>64</v>
      </c>
      <c r="B98" s="312" t="s">
        <v>366</v>
      </c>
      <c r="C98" s="336">
        <v>4902581</v>
      </c>
      <c r="D98" s="349" t="s">
        <v>12</v>
      </c>
      <c r="E98" s="328" t="s">
        <v>347</v>
      </c>
      <c r="F98" s="336">
        <v>100</v>
      </c>
      <c r="G98" s="342">
        <v>1531</v>
      </c>
      <c r="H98" s="343">
        <v>1321</v>
      </c>
      <c r="I98" s="343">
        <f>G98-H98</f>
        <v>210</v>
      </c>
      <c r="J98" s="343">
        <f>$F98*I98</f>
        <v>21000</v>
      </c>
      <c r="K98" s="344">
        <f>J98/1000000</f>
        <v>0.021</v>
      </c>
      <c r="L98" s="342">
        <v>4218</v>
      </c>
      <c r="M98" s="343">
        <v>4095</v>
      </c>
      <c r="N98" s="343">
        <f>L98-M98</f>
        <v>123</v>
      </c>
      <c r="O98" s="343">
        <f>$F98*N98</f>
        <v>12300</v>
      </c>
      <c r="P98" s="344">
        <f>O98/1000000</f>
        <v>0.0123</v>
      </c>
      <c r="Q98" s="469"/>
    </row>
    <row r="99" spans="1:17" ht="14.25" customHeight="1">
      <c r="A99" s="269"/>
      <c r="B99" s="317" t="s">
        <v>420</v>
      </c>
      <c r="C99" s="336"/>
      <c r="D99" s="349"/>
      <c r="E99" s="328"/>
      <c r="F99" s="336"/>
      <c r="G99" s="342"/>
      <c r="H99" s="343"/>
      <c r="I99" s="343"/>
      <c r="J99" s="343"/>
      <c r="K99" s="343"/>
      <c r="L99" s="342"/>
      <c r="M99" s="343"/>
      <c r="N99" s="343"/>
      <c r="O99" s="343"/>
      <c r="P99" s="343"/>
      <c r="Q99" s="469"/>
    </row>
    <row r="100" spans="1:17" ht="21" customHeight="1">
      <c r="A100" s="269">
        <v>65</v>
      </c>
      <c r="B100" s="312" t="s">
        <v>421</v>
      </c>
      <c r="C100" s="336">
        <v>4864861</v>
      </c>
      <c r="D100" s="349" t="s">
        <v>12</v>
      </c>
      <c r="E100" s="328" t="s">
        <v>347</v>
      </c>
      <c r="F100" s="336">
        <v>1000</v>
      </c>
      <c r="G100" s="342">
        <v>1000082</v>
      </c>
      <c r="H100" s="343">
        <v>999953</v>
      </c>
      <c r="I100" s="343">
        <f aca="true" t="shared" si="18" ref="I100:I107">G100-H100</f>
        <v>129</v>
      </c>
      <c r="J100" s="343">
        <f aca="true" t="shared" si="19" ref="J100:J107">$F100*I100</f>
        <v>129000</v>
      </c>
      <c r="K100" s="344">
        <f aca="true" t="shared" si="20" ref="K100:K107">J100/1000000</f>
        <v>0.129</v>
      </c>
      <c r="L100" s="342">
        <v>2633</v>
      </c>
      <c r="M100" s="343">
        <v>2622</v>
      </c>
      <c r="N100" s="343">
        <f aca="true" t="shared" si="21" ref="N100:N107">L100-M100</f>
        <v>11</v>
      </c>
      <c r="O100" s="343">
        <f aca="true" t="shared" si="22" ref="O100:O107">$F100*N100</f>
        <v>11000</v>
      </c>
      <c r="P100" s="344">
        <f aca="true" t="shared" si="23" ref="P100:P107">O100/1000000</f>
        <v>0.011</v>
      </c>
      <c r="Q100" s="481"/>
    </row>
    <row r="101" spans="1:17" ht="18" customHeight="1">
      <c r="A101" s="269">
        <v>66</v>
      </c>
      <c r="B101" s="312" t="s">
        <v>422</v>
      </c>
      <c r="C101" s="336">
        <v>4864877</v>
      </c>
      <c r="D101" s="349" t="s">
        <v>12</v>
      </c>
      <c r="E101" s="328" t="s">
        <v>347</v>
      </c>
      <c r="F101" s="336">
        <v>1000</v>
      </c>
      <c r="G101" s="342">
        <v>463</v>
      </c>
      <c r="H101" s="343">
        <v>463</v>
      </c>
      <c r="I101" s="343">
        <f t="shared" si="18"/>
        <v>0</v>
      </c>
      <c r="J101" s="343">
        <f t="shared" si="19"/>
        <v>0</v>
      </c>
      <c r="K101" s="344">
        <f t="shared" si="20"/>
        <v>0</v>
      </c>
      <c r="L101" s="342">
        <v>3592</v>
      </c>
      <c r="M101" s="343">
        <v>3586</v>
      </c>
      <c r="N101" s="343">
        <f t="shared" si="21"/>
        <v>6</v>
      </c>
      <c r="O101" s="343">
        <f t="shared" si="22"/>
        <v>6000</v>
      </c>
      <c r="P101" s="344">
        <f t="shared" si="23"/>
        <v>0.006</v>
      </c>
      <c r="Q101" s="469"/>
    </row>
    <row r="102" spans="1:17" ht="21" customHeight="1">
      <c r="A102" s="269">
        <v>67</v>
      </c>
      <c r="B102" s="312" t="s">
        <v>423</v>
      </c>
      <c r="C102" s="336">
        <v>4864841</v>
      </c>
      <c r="D102" s="349" t="s">
        <v>12</v>
      </c>
      <c r="E102" s="328" t="s">
        <v>347</v>
      </c>
      <c r="F102" s="336">
        <v>1000</v>
      </c>
      <c r="G102" s="342">
        <v>998333</v>
      </c>
      <c r="H102" s="343">
        <v>998409</v>
      </c>
      <c r="I102" s="343">
        <f t="shared" si="18"/>
        <v>-76</v>
      </c>
      <c r="J102" s="343">
        <f t="shared" si="19"/>
        <v>-76000</v>
      </c>
      <c r="K102" s="344">
        <f t="shared" si="20"/>
        <v>-0.076</v>
      </c>
      <c r="L102" s="342">
        <v>1232</v>
      </c>
      <c r="M102" s="343">
        <v>1211</v>
      </c>
      <c r="N102" s="343">
        <f t="shared" si="21"/>
        <v>21</v>
      </c>
      <c r="O102" s="343">
        <f t="shared" si="22"/>
        <v>21000</v>
      </c>
      <c r="P102" s="344">
        <f t="shared" si="23"/>
        <v>0.021</v>
      </c>
      <c r="Q102" s="469"/>
    </row>
    <row r="103" spans="1:17" ht="21" customHeight="1">
      <c r="A103" s="269">
        <v>68</v>
      </c>
      <c r="B103" s="312" t="s">
        <v>424</v>
      </c>
      <c r="C103" s="336">
        <v>4864882</v>
      </c>
      <c r="D103" s="349" t="s">
        <v>12</v>
      </c>
      <c r="E103" s="328" t="s">
        <v>347</v>
      </c>
      <c r="F103" s="336">
        <v>1000</v>
      </c>
      <c r="G103" s="342">
        <v>1246</v>
      </c>
      <c r="H103" s="343">
        <v>1246</v>
      </c>
      <c r="I103" s="343">
        <f t="shared" si="18"/>
        <v>0</v>
      </c>
      <c r="J103" s="343">
        <f t="shared" si="19"/>
        <v>0</v>
      </c>
      <c r="K103" s="344">
        <f t="shared" si="20"/>
        <v>0</v>
      </c>
      <c r="L103" s="342">
        <v>6126</v>
      </c>
      <c r="M103" s="343">
        <v>6110</v>
      </c>
      <c r="N103" s="343">
        <f t="shared" si="21"/>
        <v>16</v>
      </c>
      <c r="O103" s="343">
        <f t="shared" si="22"/>
        <v>16000</v>
      </c>
      <c r="P103" s="344">
        <f t="shared" si="23"/>
        <v>0.016</v>
      </c>
      <c r="Q103" s="469"/>
    </row>
    <row r="104" spans="1:17" ht="21" customHeight="1">
      <c r="A104" s="336">
        <v>69</v>
      </c>
      <c r="B104" s="312" t="s">
        <v>425</v>
      </c>
      <c r="C104" s="336">
        <v>5269791</v>
      </c>
      <c r="D104" s="349" t="s">
        <v>12</v>
      </c>
      <c r="E104" s="328" t="s">
        <v>347</v>
      </c>
      <c r="F104" s="336">
        <v>2000</v>
      </c>
      <c r="G104" s="342">
        <v>266</v>
      </c>
      <c r="H104" s="343">
        <v>266</v>
      </c>
      <c r="I104" s="343">
        <f>G104-H104</f>
        <v>0</v>
      </c>
      <c r="J104" s="343">
        <f>$F104*I104</f>
        <v>0</v>
      </c>
      <c r="K104" s="343">
        <f>J104/1000000</f>
        <v>0</v>
      </c>
      <c r="L104" s="342">
        <v>1077</v>
      </c>
      <c r="M104" s="343">
        <v>1077</v>
      </c>
      <c r="N104" s="343">
        <f>L104-M104</f>
        <v>0</v>
      </c>
      <c r="O104" s="343">
        <f>$F104*N104</f>
        <v>0</v>
      </c>
      <c r="P104" s="343">
        <f>O104/1000000</f>
        <v>0</v>
      </c>
      <c r="Q104" s="469"/>
    </row>
    <row r="105" spans="1:17" ht="21" customHeight="1">
      <c r="A105" s="313">
        <v>70</v>
      </c>
      <c r="B105" s="312" t="s">
        <v>426</v>
      </c>
      <c r="C105" s="336">
        <v>5295121</v>
      </c>
      <c r="D105" s="349" t="s">
        <v>12</v>
      </c>
      <c r="E105" s="328" t="s">
        <v>347</v>
      </c>
      <c r="F105" s="336">
        <v>100</v>
      </c>
      <c r="G105" s="342">
        <v>998883</v>
      </c>
      <c r="H105" s="343">
        <v>998883</v>
      </c>
      <c r="I105" s="343">
        <f>G105-H105</f>
        <v>0</v>
      </c>
      <c r="J105" s="343">
        <f>$F105*I105</f>
        <v>0</v>
      </c>
      <c r="K105" s="343">
        <f>J105/1000000</f>
        <v>0</v>
      </c>
      <c r="L105" s="342">
        <v>42320</v>
      </c>
      <c r="M105" s="343">
        <v>42177</v>
      </c>
      <c r="N105" s="343">
        <f>L105-M105</f>
        <v>143</v>
      </c>
      <c r="O105" s="343">
        <f>$F105*N105</f>
        <v>14300</v>
      </c>
      <c r="P105" s="343">
        <f>O105/1000000</f>
        <v>0.0143</v>
      </c>
      <c r="Q105" s="481"/>
    </row>
    <row r="106" spans="1:17" ht="21" customHeight="1">
      <c r="A106" s="313">
        <v>71</v>
      </c>
      <c r="B106" s="764" t="s">
        <v>427</v>
      </c>
      <c r="C106" s="336">
        <v>5269785</v>
      </c>
      <c r="D106" s="349" t="s">
        <v>12</v>
      </c>
      <c r="E106" s="328" t="s">
        <v>347</v>
      </c>
      <c r="F106" s="336">
        <v>1000</v>
      </c>
      <c r="G106" s="342">
        <v>0</v>
      </c>
      <c r="H106" s="343">
        <v>0</v>
      </c>
      <c r="I106" s="343">
        <f>G106-H106</f>
        <v>0</v>
      </c>
      <c r="J106" s="343">
        <f>$F106*I106</f>
        <v>0</v>
      </c>
      <c r="K106" s="343">
        <f>J106/1000000</f>
        <v>0</v>
      </c>
      <c r="L106" s="342">
        <v>0</v>
      </c>
      <c r="M106" s="343">
        <v>0</v>
      </c>
      <c r="N106" s="343">
        <f>L106-M106</f>
        <v>0</v>
      </c>
      <c r="O106" s="343">
        <f>$F106*N106</f>
        <v>0</v>
      </c>
      <c r="P106" s="343">
        <f>O106/1000000</f>
        <v>0</v>
      </c>
      <c r="Q106" s="469"/>
    </row>
    <row r="107" spans="1:17" s="494" customFormat="1" ht="21" customHeight="1" thickBot="1">
      <c r="A107" s="316">
        <v>72</v>
      </c>
      <c r="B107" s="493" t="s">
        <v>428</v>
      </c>
      <c r="C107" s="493">
        <v>4864847</v>
      </c>
      <c r="D107" s="493" t="s">
        <v>12</v>
      </c>
      <c r="E107" s="328" t="s">
        <v>347</v>
      </c>
      <c r="F107" s="527">
        <v>1000</v>
      </c>
      <c r="G107" s="649">
        <v>518</v>
      </c>
      <c r="H107" s="316">
        <v>520</v>
      </c>
      <c r="I107" s="316">
        <f t="shared" si="18"/>
        <v>-2</v>
      </c>
      <c r="J107" s="316">
        <f t="shared" si="19"/>
        <v>-2000</v>
      </c>
      <c r="K107" s="527">
        <f t="shared" si="20"/>
        <v>-0.002</v>
      </c>
      <c r="L107" s="649">
        <v>4886</v>
      </c>
      <c r="M107" s="316">
        <v>4797</v>
      </c>
      <c r="N107" s="316">
        <f t="shared" si="21"/>
        <v>89</v>
      </c>
      <c r="O107" s="316">
        <f t="shared" si="22"/>
        <v>89000</v>
      </c>
      <c r="P107" s="527">
        <f t="shared" si="23"/>
        <v>0.089</v>
      </c>
      <c r="Q107" s="649"/>
    </row>
    <row r="108" spans="1:2" ht="11.25" customHeight="1" thickTop="1">
      <c r="A108" s="269"/>
      <c r="B108" s="312"/>
    </row>
    <row r="109" spans="1:16" ht="21" customHeight="1">
      <c r="A109" s="193" t="s">
        <v>313</v>
      </c>
      <c r="C109" s="58"/>
      <c r="D109" s="92"/>
      <c r="E109" s="92"/>
      <c r="F109" s="650"/>
      <c r="K109" s="651">
        <f>SUM(K8:K107)</f>
        <v>8.895132829999996</v>
      </c>
      <c r="L109" s="21"/>
      <c r="M109" s="21"/>
      <c r="N109" s="21"/>
      <c r="O109" s="21"/>
      <c r="P109" s="651">
        <f>SUM(P8:P107)</f>
        <v>1.6319249799999997</v>
      </c>
    </row>
    <row r="110" spans="3:16" ht="9.75" customHeight="1" hidden="1">
      <c r="C110" s="92"/>
      <c r="D110" s="92"/>
      <c r="E110" s="92"/>
      <c r="F110" s="650"/>
      <c r="L110" s="600"/>
      <c r="M110" s="600"/>
      <c r="N110" s="600"/>
      <c r="O110" s="600"/>
      <c r="P110" s="600"/>
    </row>
    <row r="111" spans="1:17" ht="24" thickBot="1">
      <c r="A111" s="400" t="s">
        <v>193</v>
      </c>
      <c r="C111" s="92"/>
      <c r="D111" s="92"/>
      <c r="E111" s="92"/>
      <c r="F111" s="650"/>
      <c r="G111" s="515"/>
      <c r="H111" s="515"/>
      <c r="I111" s="48" t="s">
        <v>398</v>
      </c>
      <c r="J111" s="515"/>
      <c r="K111" s="515"/>
      <c r="L111" s="516"/>
      <c r="M111" s="516"/>
      <c r="N111" s="48" t="s">
        <v>399</v>
      </c>
      <c r="O111" s="516"/>
      <c r="P111" s="516"/>
      <c r="Q111" s="646" t="str">
        <f>NDPL!$Q$1</f>
        <v>OCTOBER-2016</v>
      </c>
    </row>
    <row r="112" spans="1:17" ht="39.75" thickBot="1" thickTop="1">
      <c r="A112" s="558" t="s">
        <v>8</v>
      </c>
      <c r="B112" s="559" t="s">
        <v>9</v>
      </c>
      <c r="C112" s="560" t="s">
        <v>1</v>
      </c>
      <c r="D112" s="560" t="s">
        <v>2</v>
      </c>
      <c r="E112" s="560" t="s">
        <v>3</v>
      </c>
      <c r="F112" s="652" t="s">
        <v>10</v>
      </c>
      <c r="G112" s="558" t="str">
        <f>NDPL!G5</f>
        <v>FINAL READING 01/11/2016</v>
      </c>
      <c r="H112" s="560" t="str">
        <f>NDPL!H5</f>
        <v>INTIAL READING 01/10/2016</v>
      </c>
      <c r="I112" s="560" t="s">
        <v>4</v>
      </c>
      <c r="J112" s="560" t="s">
        <v>5</v>
      </c>
      <c r="K112" s="560" t="s">
        <v>6</v>
      </c>
      <c r="L112" s="558" t="str">
        <f>NDPL!G5</f>
        <v>FINAL READING 01/11/2016</v>
      </c>
      <c r="M112" s="560" t="str">
        <f>NDPL!H5</f>
        <v>INTIAL READING 01/10/2016</v>
      </c>
      <c r="N112" s="560" t="s">
        <v>4</v>
      </c>
      <c r="O112" s="560" t="s">
        <v>5</v>
      </c>
      <c r="P112" s="560" t="s">
        <v>6</v>
      </c>
      <c r="Q112" s="592" t="s">
        <v>310</v>
      </c>
    </row>
    <row r="113" spans="3:16" ht="18" thickBot="1" thickTop="1">
      <c r="C113" s="92"/>
      <c r="D113" s="92"/>
      <c r="E113" s="92"/>
      <c r="F113" s="650"/>
      <c r="L113" s="600"/>
      <c r="M113" s="600"/>
      <c r="N113" s="600"/>
      <c r="O113" s="600"/>
      <c r="P113" s="600"/>
    </row>
    <row r="114" spans="1:17" ht="18" customHeight="1" thickTop="1">
      <c r="A114" s="354"/>
      <c r="B114" s="355" t="s">
        <v>177</v>
      </c>
      <c r="C114" s="326"/>
      <c r="D114" s="93"/>
      <c r="E114" s="93"/>
      <c r="F114" s="322"/>
      <c r="G114" s="54"/>
      <c r="H114" s="477"/>
      <c r="I114" s="477"/>
      <c r="J114" s="477"/>
      <c r="K114" s="653"/>
      <c r="L114" s="603"/>
      <c r="M114" s="604"/>
      <c r="N114" s="604"/>
      <c r="O114" s="604"/>
      <c r="P114" s="605"/>
      <c r="Q114" s="599"/>
    </row>
    <row r="115" spans="1:17" ht="18">
      <c r="A115" s="325">
        <v>1</v>
      </c>
      <c r="B115" s="356" t="s">
        <v>178</v>
      </c>
      <c r="C115" s="336">
        <v>4865143</v>
      </c>
      <c r="D115" s="128" t="s">
        <v>12</v>
      </c>
      <c r="E115" s="96" t="s">
        <v>347</v>
      </c>
      <c r="F115" s="323">
        <v>-100</v>
      </c>
      <c r="G115" s="342">
        <v>159177</v>
      </c>
      <c r="H115" s="343">
        <v>157413</v>
      </c>
      <c r="I115" s="284">
        <f>G115-H115</f>
        <v>1764</v>
      </c>
      <c r="J115" s="284">
        <f>$F115*I115</f>
        <v>-176400</v>
      </c>
      <c r="K115" s="284">
        <f>J115/1000000</f>
        <v>-0.1764</v>
      </c>
      <c r="L115" s="342">
        <v>912835</v>
      </c>
      <c r="M115" s="343">
        <v>912835</v>
      </c>
      <c r="N115" s="284">
        <f>L115-M115</f>
        <v>0</v>
      </c>
      <c r="O115" s="284">
        <f>$F115*N115</f>
        <v>0</v>
      </c>
      <c r="P115" s="284">
        <f>O115/1000000</f>
        <v>0</v>
      </c>
      <c r="Q115" s="507"/>
    </row>
    <row r="116" spans="1:17" ht="18" customHeight="1">
      <c r="A116" s="325"/>
      <c r="B116" s="357" t="s">
        <v>41</v>
      </c>
      <c r="C116" s="336"/>
      <c r="D116" s="128"/>
      <c r="E116" s="128"/>
      <c r="F116" s="323"/>
      <c r="G116" s="426"/>
      <c r="H116" s="429"/>
      <c r="I116" s="284"/>
      <c r="J116" s="284"/>
      <c r="K116" s="284"/>
      <c r="L116" s="269"/>
      <c r="M116" s="284"/>
      <c r="N116" s="284"/>
      <c r="O116" s="284"/>
      <c r="P116" s="284"/>
      <c r="Q116" s="482"/>
    </row>
    <row r="117" spans="1:17" ht="18" customHeight="1">
      <c r="A117" s="325"/>
      <c r="B117" s="357" t="s">
        <v>119</v>
      </c>
      <c r="C117" s="336"/>
      <c r="D117" s="128"/>
      <c r="E117" s="128"/>
      <c r="F117" s="323"/>
      <c r="G117" s="426"/>
      <c r="H117" s="429"/>
      <c r="I117" s="284"/>
      <c r="J117" s="284"/>
      <c r="K117" s="284"/>
      <c r="L117" s="269"/>
      <c r="M117" s="284"/>
      <c r="N117" s="284"/>
      <c r="O117" s="284"/>
      <c r="P117" s="284"/>
      <c r="Q117" s="482"/>
    </row>
    <row r="118" spans="1:17" ht="18" customHeight="1">
      <c r="A118" s="325">
        <v>2</v>
      </c>
      <c r="B118" s="356" t="s">
        <v>120</v>
      </c>
      <c r="C118" s="336">
        <v>5295199</v>
      </c>
      <c r="D118" s="128" t="s">
        <v>12</v>
      </c>
      <c r="E118" s="96" t="s">
        <v>347</v>
      </c>
      <c r="F118" s="323">
        <v>-100</v>
      </c>
      <c r="G118" s="342">
        <v>999628</v>
      </c>
      <c r="H118" s="343">
        <v>999998</v>
      </c>
      <c r="I118" s="284">
        <f>G118-H118</f>
        <v>-370</v>
      </c>
      <c r="J118" s="284">
        <f>$F118*I118</f>
        <v>37000</v>
      </c>
      <c r="K118" s="284">
        <f>J118/1000000</f>
        <v>0.037</v>
      </c>
      <c r="L118" s="342">
        <v>1001155</v>
      </c>
      <c r="M118" s="343">
        <v>999769</v>
      </c>
      <c r="N118" s="284">
        <f>L118-M118</f>
        <v>1386</v>
      </c>
      <c r="O118" s="284">
        <f>$F118*N118</f>
        <v>-138600</v>
      </c>
      <c r="P118" s="284">
        <f>O118/1000000</f>
        <v>-0.1386</v>
      </c>
      <c r="Q118" s="482"/>
    </row>
    <row r="119" spans="1:17" ht="18" customHeight="1">
      <c r="A119" s="325">
        <v>3</v>
      </c>
      <c r="B119" s="324" t="s">
        <v>121</v>
      </c>
      <c r="C119" s="336">
        <v>4865135</v>
      </c>
      <c r="D119" s="84" t="s">
        <v>12</v>
      </c>
      <c r="E119" s="96" t="s">
        <v>347</v>
      </c>
      <c r="F119" s="323">
        <v>-100</v>
      </c>
      <c r="G119" s="342">
        <v>151736</v>
      </c>
      <c r="H119" s="343">
        <v>151772</v>
      </c>
      <c r="I119" s="284">
        <f>G119-H119</f>
        <v>-36</v>
      </c>
      <c r="J119" s="284">
        <f>$F119*I119</f>
        <v>3600</v>
      </c>
      <c r="K119" s="284">
        <f>J119/1000000</f>
        <v>0.0036</v>
      </c>
      <c r="L119" s="342">
        <v>52048</v>
      </c>
      <c r="M119" s="343">
        <v>49547</v>
      </c>
      <c r="N119" s="284">
        <f>L119-M119</f>
        <v>2501</v>
      </c>
      <c r="O119" s="284">
        <f>$F119*N119</f>
        <v>-250100</v>
      </c>
      <c r="P119" s="284">
        <f>O119/1000000</f>
        <v>-0.2501</v>
      </c>
      <c r="Q119" s="482"/>
    </row>
    <row r="120" spans="1:17" ht="18" customHeight="1">
      <c r="A120" s="325">
        <v>4</v>
      </c>
      <c r="B120" s="356" t="s">
        <v>179</v>
      </c>
      <c r="C120" s="336">
        <v>4864804</v>
      </c>
      <c r="D120" s="128" t="s">
        <v>12</v>
      </c>
      <c r="E120" s="96" t="s">
        <v>347</v>
      </c>
      <c r="F120" s="323">
        <v>-100</v>
      </c>
      <c r="G120" s="342">
        <v>995207</v>
      </c>
      <c r="H120" s="343">
        <v>995207</v>
      </c>
      <c r="I120" s="284">
        <f>G120-H120</f>
        <v>0</v>
      </c>
      <c r="J120" s="284">
        <f>$F120*I120</f>
        <v>0</v>
      </c>
      <c r="K120" s="284">
        <f>J120/1000000</f>
        <v>0</v>
      </c>
      <c r="L120" s="342">
        <v>999945</v>
      </c>
      <c r="M120" s="343">
        <v>999945</v>
      </c>
      <c r="N120" s="284">
        <f>L120-M120</f>
        <v>0</v>
      </c>
      <c r="O120" s="284">
        <f>$F120*N120</f>
        <v>0</v>
      </c>
      <c r="P120" s="284">
        <f>O120/1000000</f>
        <v>0</v>
      </c>
      <c r="Q120" s="482"/>
    </row>
    <row r="121" spans="1:17" ht="18" customHeight="1">
      <c r="A121" s="325">
        <v>5</v>
      </c>
      <c r="B121" s="356" t="s">
        <v>180</v>
      </c>
      <c r="C121" s="336">
        <v>4865163</v>
      </c>
      <c r="D121" s="128" t="s">
        <v>12</v>
      </c>
      <c r="E121" s="96" t="s">
        <v>347</v>
      </c>
      <c r="F121" s="323">
        <v>-100</v>
      </c>
      <c r="G121" s="342">
        <v>996367</v>
      </c>
      <c r="H121" s="343">
        <v>996367</v>
      </c>
      <c r="I121" s="284">
        <f>G121-H121</f>
        <v>0</v>
      </c>
      <c r="J121" s="284">
        <f>$F121*I121</f>
        <v>0</v>
      </c>
      <c r="K121" s="284">
        <f>J121/1000000</f>
        <v>0</v>
      </c>
      <c r="L121" s="342">
        <v>838</v>
      </c>
      <c r="M121" s="343">
        <v>839</v>
      </c>
      <c r="N121" s="284">
        <f>L121-M121</f>
        <v>-1</v>
      </c>
      <c r="O121" s="284">
        <f>$F121*N121</f>
        <v>100</v>
      </c>
      <c r="P121" s="284">
        <f>O121/1000000</f>
        <v>0.0001</v>
      </c>
      <c r="Q121" s="482"/>
    </row>
    <row r="122" spans="1:17" ht="18" customHeight="1">
      <c r="A122" s="325"/>
      <c r="B122" s="358" t="s">
        <v>181</v>
      </c>
      <c r="C122" s="336"/>
      <c r="D122" s="84"/>
      <c r="E122" s="84"/>
      <c r="F122" s="323"/>
      <c r="G122" s="426"/>
      <c r="H122" s="429"/>
      <c r="I122" s="284"/>
      <c r="J122" s="284"/>
      <c r="K122" s="284"/>
      <c r="L122" s="269"/>
      <c r="M122" s="284"/>
      <c r="N122" s="284"/>
      <c r="O122" s="284"/>
      <c r="P122" s="284"/>
      <c r="Q122" s="482"/>
    </row>
    <row r="123" spans="1:17" ht="18" customHeight="1">
      <c r="A123" s="325"/>
      <c r="B123" s="358" t="s">
        <v>110</v>
      </c>
      <c r="C123" s="336"/>
      <c r="D123" s="84"/>
      <c r="E123" s="84"/>
      <c r="F123" s="323"/>
      <c r="G123" s="426"/>
      <c r="H123" s="429"/>
      <c r="I123" s="284"/>
      <c r="J123" s="284"/>
      <c r="K123" s="284"/>
      <c r="L123" s="269"/>
      <c r="M123" s="284"/>
      <c r="N123" s="284"/>
      <c r="O123" s="284"/>
      <c r="P123" s="284"/>
      <c r="Q123" s="482"/>
    </row>
    <row r="124" spans="1:17" s="536" customFormat="1" ht="18">
      <c r="A124" s="502">
        <v>6</v>
      </c>
      <c r="B124" s="503" t="s">
        <v>401</v>
      </c>
      <c r="C124" s="504">
        <v>4864845</v>
      </c>
      <c r="D124" s="167" t="s">
        <v>12</v>
      </c>
      <c r="E124" s="168" t="s">
        <v>347</v>
      </c>
      <c r="F124" s="505">
        <v>-2000</v>
      </c>
      <c r="G124" s="457">
        <v>6373</v>
      </c>
      <c r="H124" s="458">
        <v>6329</v>
      </c>
      <c r="I124" s="464">
        <f>G124-H124</f>
        <v>44</v>
      </c>
      <c r="J124" s="464">
        <f>$F124*I124</f>
        <v>-88000</v>
      </c>
      <c r="K124" s="464">
        <f>J124/1000000</f>
        <v>-0.088</v>
      </c>
      <c r="L124" s="457">
        <v>74966</v>
      </c>
      <c r="M124" s="458">
        <v>74941</v>
      </c>
      <c r="N124" s="464">
        <f>L124-M124</f>
        <v>25</v>
      </c>
      <c r="O124" s="464">
        <f>$F124*N124</f>
        <v>-50000</v>
      </c>
      <c r="P124" s="464">
        <f>O124/1000000</f>
        <v>-0.05</v>
      </c>
      <c r="Q124" s="535"/>
    </row>
    <row r="125" spans="1:17" ht="18">
      <c r="A125" s="325">
        <v>7</v>
      </c>
      <c r="B125" s="356" t="s">
        <v>182</v>
      </c>
      <c r="C125" s="336">
        <v>4864862</v>
      </c>
      <c r="D125" s="128" t="s">
        <v>12</v>
      </c>
      <c r="E125" s="96" t="s">
        <v>347</v>
      </c>
      <c r="F125" s="323">
        <v>-1000</v>
      </c>
      <c r="G125" s="342">
        <v>14866</v>
      </c>
      <c r="H125" s="343">
        <v>14789</v>
      </c>
      <c r="I125" s="284">
        <f>G125-H125</f>
        <v>77</v>
      </c>
      <c r="J125" s="284">
        <f>$F125*I125</f>
        <v>-77000</v>
      </c>
      <c r="K125" s="284">
        <f>J125/1000000</f>
        <v>-0.077</v>
      </c>
      <c r="L125" s="342">
        <v>741</v>
      </c>
      <c r="M125" s="343">
        <v>694</v>
      </c>
      <c r="N125" s="284">
        <f>L125-M125</f>
        <v>47</v>
      </c>
      <c r="O125" s="284">
        <f>$F125*N125</f>
        <v>-47000</v>
      </c>
      <c r="P125" s="284">
        <f>O125/1000000</f>
        <v>-0.047</v>
      </c>
      <c r="Q125" s="537"/>
    </row>
    <row r="126" spans="1:17" ht="18" customHeight="1">
      <c r="A126" s="325">
        <v>8</v>
      </c>
      <c r="B126" s="356" t="s">
        <v>183</v>
      </c>
      <c r="C126" s="336">
        <v>4865142</v>
      </c>
      <c r="D126" s="128" t="s">
        <v>12</v>
      </c>
      <c r="E126" s="96" t="s">
        <v>347</v>
      </c>
      <c r="F126" s="323">
        <v>-500</v>
      </c>
      <c r="G126" s="342">
        <v>906656</v>
      </c>
      <c r="H126" s="343">
        <v>906634</v>
      </c>
      <c r="I126" s="284">
        <f>G126-H126</f>
        <v>22</v>
      </c>
      <c r="J126" s="284">
        <f>$F126*I126</f>
        <v>-11000</v>
      </c>
      <c r="K126" s="284">
        <f>J126/1000000</f>
        <v>-0.011</v>
      </c>
      <c r="L126" s="342">
        <v>61324</v>
      </c>
      <c r="M126" s="343">
        <v>61066</v>
      </c>
      <c r="N126" s="284">
        <f>L126-M126</f>
        <v>258</v>
      </c>
      <c r="O126" s="284">
        <f>$F126*N126</f>
        <v>-129000</v>
      </c>
      <c r="P126" s="284">
        <f>O126/1000000</f>
        <v>-0.129</v>
      </c>
      <c r="Q126" s="482"/>
    </row>
    <row r="127" spans="1:17" ht="18" customHeight="1">
      <c r="A127" s="325">
        <v>9</v>
      </c>
      <c r="B127" s="356" t="s">
        <v>410</v>
      </c>
      <c r="C127" s="336">
        <v>5128435</v>
      </c>
      <c r="D127" s="128" t="s">
        <v>12</v>
      </c>
      <c r="E127" s="96" t="s">
        <v>347</v>
      </c>
      <c r="F127" s="323">
        <v>-400</v>
      </c>
      <c r="G127" s="342">
        <v>994836</v>
      </c>
      <c r="H127" s="343">
        <v>994836</v>
      </c>
      <c r="I127" s="284">
        <f>G127-H127</f>
        <v>0</v>
      </c>
      <c r="J127" s="284">
        <f>$F127*I127</f>
        <v>0</v>
      </c>
      <c r="K127" s="284">
        <f>J127/1000000</f>
        <v>0</v>
      </c>
      <c r="L127" s="342">
        <v>2916</v>
      </c>
      <c r="M127" s="343">
        <v>2916</v>
      </c>
      <c r="N127" s="284">
        <f>L127-M127</f>
        <v>0</v>
      </c>
      <c r="O127" s="284">
        <f>$F127*N127</f>
        <v>0</v>
      </c>
      <c r="P127" s="284">
        <f>O127/1000000</f>
        <v>0</v>
      </c>
      <c r="Q127" s="466"/>
    </row>
    <row r="128" spans="1:17" ht="18" customHeight="1">
      <c r="A128" s="325"/>
      <c r="B128" s="357" t="s">
        <v>110</v>
      </c>
      <c r="C128" s="336"/>
      <c r="D128" s="128"/>
      <c r="E128" s="128"/>
      <c r="F128" s="323"/>
      <c r="G128" s="426"/>
      <c r="H128" s="429"/>
      <c r="I128" s="284"/>
      <c r="J128" s="284"/>
      <c r="K128" s="284"/>
      <c r="L128" s="269"/>
      <c r="M128" s="284"/>
      <c r="N128" s="284"/>
      <c r="O128" s="284"/>
      <c r="P128" s="284"/>
      <c r="Q128" s="482"/>
    </row>
    <row r="129" spans="1:17" ht="18" customHeight="1">
      <c r="A129" s="325">
        <v>10</v>
      </c>
      <c r="B129" s="356" t="s">
        <v>184</v>
      </c>
      <c r="C129" s="336">
        <v>4865093</v>
      </c>
      <c r="D129" s="128" t="s">
        <v>12</v>
      </c>
      <c r="E129" s="96" t="s">
        <v>347</v>
      </c>
      <c r="F129" s="323">
        <v>-100</v>
      </c>
      <c r="G129" s="342">
        <v>79612</v>
      </c>
      <c r="H129" s="343">
        <v>79612</v>
      </c>
      <c r="I129" s="284">
        <f>G129-H129</f>
        <v>0</v>
      </c>
      <c r="J129" s="284">
        <f>$F129*I129</f>
        <v>0</v>
      </c>
      <c r="K129" s="284">
        <f>J129/1000000</f>
        <v>0</v>
      </c>
      <c r="L129" s="342">
        <v>70842</v>
      </c>
      <c r="M129" s="343">
        <v>70842</v>
      </c>
      <c r="N129" s="284">
        <f>L129-M129</f>
        <v>0</v>
      </c>
      <c r="O129" s="284">
        <f>$F129*N129</f>
        <v>0</v>
      </c>
      <c r="P129" s="284">
        <f>O129/1000000</f>
        <v>0</v>
      </c>
      <c r="Q129" s="482"/>
    </row>
    <row r="130" spans="1:17" ht="18" customHeight="1">
      <c r="A130" s="325">
        <v>11</v>
      </c>
      <c r="B130" s="356" t="s">
        <v>185</v>
      </c>
      <c r="C130" s="336">
        <v>4865094</v>
      </c>
      <c r="D130" s="128" t="s">
        <v>12</v>
      </c>
      <c r="E130" s="96" t="s">
        <v>347</v>
      </c>
      <c r="F130" s="323">
        <v>-100</v>
      </c>
      <c r="G130" s="342">
        <v>89229</v>
      </c>
      <c r="H130" s="343">
        <v>88164</v>
      </c>
      <c r="I130" s="284">
        <f>G130-H130</f>
        <v>1065</v>
      </c>
      <c r="J130" s="284">
        <f>$F130*I130</f>
        <v>-106500</v>
      </c>
      <c r="K130" s="284">
        <f>J130/1000000</f>
        <v>-0.1065</v>
      </c>
      <c r="L130" s="342">
        <v>71213</v>
      </c>
      <c r="M130" s="343">
        <v>71160</v>
      </c>
      <c r="N130" s="284">
        <f>L130-M130</f>
        <v>53</v>
      </c>
      <c r="O130" s="284">
        <f>$F130*N130</f>
        <v>-5300</v>
      </c>
      <c r="P130" s="284">
        <f>O130/1000000</f>
        <v>-0.0053</v>
      </c>
      <c r="Q130" s="482"/>
    </row>
    <row r="131" spans="1:17" ht="18">
      <c r="A131" s="502">
        <v>12</v>
      </c>
      <c r="B131" s="503" t="s">
        <v>186</v>
      </c>
      <c r="C131" s="504">
        <v>5269199</v>
      </c>
      <c r="D131" s="167" t="s">
        <v>12</v>
      </c>
      <c r="E131" s="168" t="s">
        <v>347</v>
      </c>
      <c r="F131" s="505">
        <v>-100</v>
      </c>
      <c r="G131" s="457">
        <v>20645</v>
      </c>
      <c r="H131" s="458">
        <v>18803</v>
      </c>
      <c r="I131" s="464">
        <f>G131-H131</f>
        <v>1842</v>
      </c>
      <c r="J131" s="464">
        <f>$F131*I131</f>
        <v>-184200</v>
      </c>
      <c r="K131" s="464">
        <f>J131/1000000</f>
        <v>-0.1842</v>
      </c>
      <c r="L131" s="457">
        <v>21831</v>
      </c>
      <c r="M131" s="458">
        <v>21774</v>
      </c>
      <c r="N131" s="464">
        <f>L131-M131</f>
        <v>57</v>
      </c>
      <c r="O131" s="464">
        <f>$F131*N131</f>
        <v>-5700</v>
      </c>
      <c r="P131" s="464">
        <f>O131/1000000</f>
        <v>-0.0057</v>
      </c>
      <c r="Q131" s="488"/>
    </row>
    <row r="132" spans="1:17" ht="18" customHeight="1">
      <c r="A132" s="325"/>
      <c r="B132" s="358" t="s">
        <v>181</v>
      </c>
      <c r="C132" s="336"/>
      <c r="D132" s="84"/>
      <c r="E132" s="84"/>
      <c r="F132" s="319"/>
      <c r="G132" s="426"/>
      <c r="H132" s="429"/>
      <c r="I132" s="284"/>
      <c r="J132" s="284"/>
      <c r="K132" s="284"/>
      <c r="L132" s="269"/>
      <c r="M132" s="284"/>
      <c r="N132" s="284"/>
      <c r="O132" s="284"/>
      <c r="P132" s="284"/>
      <c r="Q132" s="482"/>
    </row>
    <row r="133" spans="1:17" ht="18" customHeight="1">
      <c r="A133" s="325"/>
      <c r="B133" s="357" t="s">
        <v>187</v>
      </c>
      <c r="C133" s="336"/>
      <c r="D133" s="128"/>
      <c r="E133" s="128"/>
      <c r="F133" s="319"/>
      <c r="G133" s="426"/>
      <c r="H133" s="429"/>
      <c r="I133" s="284"/>
      <c r="J133" s="284"/>
      <c r="K133" s="284"/>
      <c r="L133" s="269"/>
      <c r="M133" s="284"/>
      <c r="N133" s="284"/>
      <c r="O133" s="284"/>
      <c r="P133" s="284"/>
      <c r="Q133" s="482"/>
    </row>
    <row r="134" spans="1:17" ht="18" customHeight="1">
      <c r="A134" s="325">
        <v>13</v>
      </c>
      <c r="B134" s="356" t="s">
        <v>400</v>
      </c>
      <c r="C134" s="336">
        <v>4864892</v>
      </c>
      <c r="D134" s="128" t="s">
        <v>12</v>
      </c>
      <c r="E134" s="96" t="s">
        <v>347</v>
      </c>
      <c r="F134" s="323">
        <v>500</v>
      </c>
      <c r="G134" s="342">
        <v>999369</v>
      </c>
      <c r="H134" s="343">
        <v>999377</v>
      </c>
      <c r="I134" s="284">
        <f>G134-H134</f>
        <v>-8</v>
      </c>
      <c r="J134" s="284">
        <f>$F134*I134</f>
        <v>-4000</v>
      </c>
      <c r="K134" s="284">
        <f>J134/1000000</f>
        <v>-0.004</v>
      </c>
      <c r="L134" s="342">
        <v>17069</v>
      </c>
      <c r="M134" s="343">
        <v>17069</v>
      </c>
      <c r="N134" s="284">
        <f>L134-M134</f>
        <v>0</v>
      </c>
      <c r="O134" s="284">
        <f>$F134*N134</f>
        <v>0</v>
      </c>
      <c r="P134" s="284">
        <f>O134/1000000</f>
        <v>0</v>
      </c>
      <c r="Q134" s="512"/>
    </row>
    <row r="135" spans="1:17" ht="18" customHeight="1">
      <c r="A135" s="325">
        <v>14</v>
      </c>
      <c r="B135" s="356" t="s">
        <v>403</v>
      </c>
      <c r="C135" s="336">
        <v>4865048</v>
      </c>
      <c r="D135" s="128" t="s">
        <v>12</v>
      </c>
      <c r="E135" s="96" t="s">
        <v>347</v>
      </c>
      <c r="F135" s="323">
        <v>250</v>
      </c>
      <c r="G135" s="342">
        <v>999871</v>
      </c>
      <c r="H135" s="343">
        <v>999871</v>
      </c>
      <c r="I135" s="284">
        <f>G135-H135</f>
        <v>0</v>
      </c>
      <c r="J135" s="284">
        <f>$F135*I135</f>
        <v>0</v>
      </c>
      <c r="K135" s="284">
        <f>J135/1000000</f>
        <v>0</v>
      </c>
      <c r="L135" s="342">
        <v>999883</v>
      </c>
      <c r="M135" s="343">
        <v>999883</v>
      </c>
      <c r="N135" s="284">
        <f>L135-M135</f>
        <v>0</v>
      </c>
      <c r="O135" s="284">
        <f>$F135*N135</f>
        <v>0</v>
      </c>
      <c r="P135" s="284">
        <f>O135/1000000</f>
        <v>0</v>
      </c>
      <c r="Q135" s="500"/>
    </row>
    <row r="136" spans="1:17" ht="18" customHeight="1">
      <c r="A136" s="325">
        <v>15</v>
      </c>
      <c r="B136" s="356" t="s">
        <v>119</v>
      </c>
      <c r="C136" s="336">
        <v>4902508</v>
      </c>
      <c r="D136" s="128" t="s">
        <v>12</v>
      </c>
      <c r="E136" s="96" t="s">
        <v>347</v>
      </c>
      <c r="F136" s="323">
        <v>833.33</v>
      </c>
      <c r="G136" s="342">
        <v>0</v>
      </c>
      <c r="H136" s="343">
        <v>0</v>
      </c>
      <c r="I136" s="284">
        <f>G136-H136</f>
        <v>0</v>
      </c>
      <c r="J136" s="284">
        <f>$F136*I136</f>
        <v>0</v>
      </c>
      <c r="K136" s="284">
        <f>J136/1000000</f>
        <v>0</v>
      </c>
      <c r="L136" s="342">
        <v>999580</v>
      </c>
      <c r="M136" s="343">
        <v>999599</v>
      </c>
      <c r="N136" s="284">
        <f>L136-M136</f>
        <v>-19</v>
      </c>
      <c r="O136" s="284">
        <f>$F136*N136</f>
        <v>-15833.27</v>
      </c>
      <c r="P136" s="284">
        <f>O136/1000000</f>
        <v>-0.01583327</v>
      </c>
      <c r="Q136" s="482"/>
    </row>
    <row r="137" spans="1:17" ht="18" customHeight="1">
      <c r="A137" s="325"/>
      <c r="B137" s="357" t="s">
        <v>188</v>
      </c>
      <c r="C137" s="336"/>
      <c r="D137" s="128"/>
      <c r="E137" s="128"/>
      <c r="F137" s="323"/>
      <c r="G137" s="342"/>
      <c r="H137" s="343"/>
      <c r="I137" s="284"/>
      <c r="J137" s="284"/>
      <c r="K137" s="284"/>
      <c r="L137" s="269"/>
      <c r="M137" s="284"/>
      <c r="N137" s="284"/>
      <c r="O137" s="284"/>
      <c r="P137" s="284"/>
      <c r="Q137" s="482"/>
    </row>
    <row r="138" spans="1:17" ht="18" customHeight="1">
      <c r="A138" s="325">
        <v>16</v>
      </c>
      <c r="B138" s="324" t="s">
        <v>189</v>
      </c>
      <c r="C138" s="336">
        <v>4865133</v>
      </c>
      <c r="D138" s="84" t="s">
        <v>12</v>
      </c>
      <c r="E138" s="96" t="s">
        <v>347</v>
      </c>
      <c r="F138" s="323">
        <v>-100</v>
      </c>
      <c r="G138" s="342">
        <v>371540</v>
      </c>
      <c r="H138" s="343">
        <v>369058</v>
      </c>
      <c r="I138" s="284">
        <f>G138-H138</f>
        <v>2482</v>
      </c>
      <c r="J138" s="284">
        <f>$F138*I138</f>
        <v>-248200</v>
      </c>
      <c r="K138" s="284">
        <f>J138/1000000</f>
        <v>-0.2482</v>
      </c>
      <c r="L138" s="342">
        <v>49059</v>
      </c>
      <c r="M138" s="343">
        <v>49058</v>
      </c>
      <c r="N138" s="284">
        <f>L138-M138</f>
        <v>1</v>
      </c>
      <c r="O138" s="284">
        <f>$F138*N138</f>
        <v>-100</v>
      </c>
      <c r="P138" s="284">
        <f>O138/1000000</f>
        <v>-0.0001</v>
      </c>
      <c r="Q138" s="482"/>
    </row>
    <row r="139" spans="1:17" ht="18" customHeight="1">
      <c r="A139" s="325"/>
      <c r="B139" s="358" t="s">
        <v>190</v>
      </c>
      <c r="C139" s="336"/>
      <c r="D139" s="84"/>
      <c r="E139" s="128"/>
      <c r="F139" s="323"/>
      <c r="G139" s="426"/>
      <c r="H139" s="429"/>
      <c r="I139" s="284"/>
      <c r="J139" s="284"/>
      <c r="K139" s="284"/>
      <c r="L139" s="269"/>
      <c r="M139" s="284"/>
      <c r="N139" s="284"/>
      <c r="O139" s="284"/>
      <c r="P139" s="284"/>
      <c r="Q139" s="482"/>
    </row>
    <row r="140" spans="1:17" ht="18" customHeight="1">
      <c r="A140" s="325">
        <v>17</v>
      </c>
      <c r="B140" s="324" t="s">
        <v>177</v>
      </c>
      <c r="C140" s="336">
        <v>4865076</v>
      </c>
      <c r="D140" s="84" t="s">
        <v>12</v>
      </c>
      <c r="E140" s="96" t="s">
        <v>347</v>
      </c>
      <c r="F140" s="323">
        <v>-100</v>
      </c>
      <c r="G140" s="342">
        <v>4927</v>
      </c>
      <c r="H140" s="343">
        <v>4561</v>
      </c>
      <c r="I140" s="284">
        <f>G140-H140</f>
        <v>366</v>
      </c>
      <c r="J140" s="284">
        <f>$F140*I140</f>
        <v>-36600</v>
      </c>
      <c r="K140" s="284">
        <f>J140/1000000</f>
        <v>-0.0366</v>
      </c>
      <c r="L140" s="342">
        <v>26584</v>
      </c>
      <c r="M140" s="343">
        <v>26424</v>
      </c>
      <c r="N140" s="284">
        <f>L140-M140</f>
        <v>160</v>
      </c>
      <c r="O140" s="284">
        <f>$F140*N140</f>
        <v>-16000</v>
      </c>
      <c r="P140" s="284">
        <f>O140/1000000</f>
        <v>-0.016</v>
      </c>
      <c r="Q140" s="481"/>
    </row>
    <row r="141" spans="1:17" ht="18" customHeight="1">
      <c r="A141" s="325">
        <v>18</v>
      </c>
      <c r="B141" s="356" t="s">
        <v>191</v>
      </c>
      <c r="C141" s="336">
        <v>4865077</v>
      </c>
      <c r="D141" s="128" t="s">
        <v>12</v>
      </c>
      <c r="E141" s="96" t="s">
        <v>347</v>
      </c>
      <c r="F141" s="323">
        <v>-100</v>
      </c>
      <c r="G141" s="342">
        <v>0</v>
      </c>
      <c r="H141" s="343">
        <v>0</v>
      </c>
      <c r="I141" s="284">
        <f>G141-H141</f>
        <v>0</v>
      </c>
      <c r="J141" s="284">
        <f>$F141*I141</f>
        <v>0</v>
      </c>
      <c r="K141" s="284">
        <f>J141/1000000</f>
        <v>0</v>
      </c>
      <c r="L141" s="342">
        <v>0</v>
      </c>
      <c r="M141" s="343">
        <v>0</v>
      </c>
      <c r="N141" s="284">
        <f>L141-M141</f>
        <v>0</v>
      </c>
      <c r="O141" s="284">
        <f>$F141*N141</f>
        <v>0</v>
      </c>
      <c r="P141" s="284">
        <f>O141/1000000</f>
        <v>0</v>
      </c>
      <c r="Q141" s="482"/>
    </row>
    <row r="142" spans="1:17" ht="18" customHeight="1">
      <c r="A142" s="606"/>
      <c r="B142" s="357" t="s">
        <v>49</v>
      </c>
      <c r="C142" s="650"/>
      <c r="D142" s="92"/>
      <c r="E142" s="92"/>
      <c r="F142" s="323"/>
      <c r="G142" s="426"/>
      <c r="H142" s="429"/>
      <c r="I142" s="284"/>
      <c r="J142" s="284"/>
      <c r="K142" s="284"/>
      <c r="L142" s="269"/>
      <c r="M142" s="284"/>
      <c r="N142" s="284"/>
      <c r="O142" s="284"/>
      <c r="P142" s="284"/>
      <c r="Q142" s="482"/>
    </row>
    <row r="143" spans="1:17" ht="18" customHeight="1">
      <c r="A143" s="325">
        <v>19</v>
      </c>
      <c r="B143" s="756" t="s">
        <v>196</v>
      </c>
      <c r="C143" s="336">
        <v>4902503</v>
      </c>
      <c r="D143" s="96" t="s">
        <v>12</v>
      </c>
      <c r="E143" s="96" t="s">
        <v>347</v>
      </c>
      <c r="F143" s="323">
        <v>-416.66</v>
      </c>
      <c r="G143" s="342">
        <v>998115</v>
      </c>
      <c r="H143" s="343">
        <v>999029</v>
      </c>
      <c r="I143" s="343">
        <f>G143-H143</f>
        <v>-914</v>
      </c>
      <c r="J143" s="343">
        <f>$F143*I143</f>
        <v>380827.24000000005</v>
      </c>
      <c r="K143" s="344">
        <f>J143/1000000</f>
        <v>0.38082724000000007</v>
      </c>
      <c r="L143" s="342">
        <v>255</v>
      </c>
      <c r="M143" s="343">
        <v>296</v>
      </c>
      <c r="N143" s="343">
        <f>L143-M143</f>
        <v>-41</v>
      </c>
      <c r="O143" s="343">
        <f>$F143*N143</f>
        <v>17083.06</v>
      </c>
      <c r="P143" s="344">
        <f>O143/1000000</f>
        <v>0.01708306</v>
      </c>
      <c r="Q143" s="469"/>
    </row>
    <row r="144" spans="1:17" ht="18" customHeight="1">
      <c r="A144" s="325"/>
      <c r="B144" s="358" t="s">
        <v>50</v>
      </c>
      <c r="C144" s="323"/>
      <c r="D144" s="84"/>
      <c r="E144" s="84"/>
      <c r="F144" s="323"/>
      <c r="G144" s="426"/>
      <c r="H144" s="429"/>
      <c r="I144" s="284"/>
      <c r="J144" s="284"/>
      <c r="K144" s="284"/>
      <c r="L144" s="269"/>
      <c r="M144" s="284"/>
      <c r="N144" s="284"/>
      <c r="O144" s="284"/>
      <c r="P144" s="284"/>
      <c r="Q144" s="482"/>
    </row>
    <row r="145" spans="1:17" ht="18" customHeight="1">
      <c r="A145" s="325"/>
      <c r="B145" s="358" t="s">
        <v>51</v>
      </c>
      <c r="C145" s="323"/>
      <c r="D145" s="84"/>
      <c r="E145" s="84"/>
      <c r="F145" s="323"/>
      <c r="G145" s="426"/>
      <c r="H145" s="429"/>
      <c r="I145" s="284"/>
      <c r="J145" s="284"/>
      <c r="K145" s="284"/>
      <c r="L145" s="269"/>
      <c r="M145" s="284"/>
      <c r="N145" s="284"/>
      <c r="O145" s="284"/>
      <c r="P145" s="284"/>
      <c r="Q145" s="482"/>
    </row>
    <row r="146" spans="1:17" ht="18" customHeight="1">
      <c r="A146" s="325"/>
      <c r="B146" s="358" t="s">
        <v>52</v>
      </c>
      <c r="C146" s="323"/>
      <c r="D146" s="84"/>
      <c r="E146" s="84"/>
      <c r="F146" s="323"/>
      <c r="G146" s="426"/>
      <c r="H146" s="429"/>
      <c r="I146" s="284"/>
      <c r="J146" s="284"/>
      <c r="K146" s="284"/>
      <c r="L146" s="269"/>
      <c r="M146" s="284"/>
      <c r="N146" s="284"/>
      <c r="O146" s="284"/>
      <c r="P146" s="284"/>
      <c r="Q146" s="482"/>
    </row>
    <row r="147" spans="1:17" ht="17.25" customHeight="1">
      <c r="A147" s="325">
        <v>20</v>
      </c>
      <c r="B147" s="356" t="s">
        <v>53</v>
      </c>
      <c r="C147" s="336">
        <v>4865090</v>
      </c>
      <c r="D147" s="128" t="s">
        <v>12</v>
      </c>
      <c r="E147" s="96" t="s">
        <v>347</v>
      </c>
      <c r="F147" s="323">
        <v>-100</v>
      </c>
      <c r="G147" s="342">
        <v>9135</v>
      </c>
      <c r="H147" s="343">
        <v>9137</v>
      </c>
      <c r="I147" s="284">
        <f>G147-H147</f>
        <v>-2</v>
      </c>
      <c r="J147" s="284">
        <f>$F147*I147</f>
        <v>200</v>
      </c>
      <c r="K147" s="284">
        <f>J147/1000000</f>
        <v>0.0002</v>
      </c>
      <c r="L147" s="342">
        <v>37478</v>
      </c>
      <c r="M147" s="343">
        <v>37478</v>
      </c>
      <c r="N147" s="284">
        <f>L147-M147</f>
        <v>0</v>
      </c>
      <c r="O147" s="284">
        <f>$F147*N147</f>
        <v>0</v>
      </c>
      <c r="P147" s="284">
        <f>O147/1000000</f>
        <v>0</v>
      </c>
      <c r="Q147" s="520"/>
    </row>
    <row r="148" spans="1:17" ht="18" customHeight="1">
      <c r="A148" s="325">
        <v>21</v>
      </c>
      <c r="B148" s="356" t="s">
        <v>54</v>
      </c>
      <c r="C148" s="336">
        <v>4902519</v>
      </c>
      <c r="D148" s="128" t="s">
        <v>12</v>
      </c>
      <c r="E148" s="96" t="s">
        <v>347</v>
      </c>
      <c r="F148" s="323">
        <v>-100</v>
      </c>
      <c r="G148" s="342">
        <v>12240</v>
      </c>
      <c r="H148" s="343">
        <v>11988</v>
      </c>
      <c r="I148" s="284">
        <f>G148-H148</f>
        <v>252</v>
      </c>
      <c r="J148" s="284">
        <f>$F148*I148</f>
        <v>-25200</v>
      </c>
      <c r="K148" s="284">
        <f>J148/1000000</f>
        <v>-0.0252</v>
      </c>
      <c r="L148" s="342">
        <v>72152</v>
      </c>
      <c r="M148" s="343">
        <v>71300</v>
      </c>
      <c r="N148" s="284">
        <f>L148-M148</f>
        <v>852</v>
      </c>
      <c r="O148" s="284">
        <f>$F148*N148</f>
        <v>-85200</v>
      </c>
      <c r="P148" s="284">
        <f>O148/1000000</f>
        <v>-0.0852</v>
      </c>
      <c r="Q148" s="482"/>
    </row>
    <row r="149" spans="1:17" ht="18" customHeight="1">
      <c r="A149" s="325">
        <v>22</v>
      </c>
      <c r="B149" s="356" t="s">
        <v>55</v>
      </c>
      <c r="C149" s="336">
        <v>4902539</v>
      </c>
      <c r="D149" s="128" t="s">
        <v>12</v>
      </c>
      <c r="E149" s="96" t="s">
        <v>347</v>
      </c>
      <c r="F149" s="323">
        <v>-100</v>
      </c>
      <c r="G149" s="342">
        <v>724</v>
      </c>
      <c r="H149" s="343">
        <v>724</v>
      </c>
      <c r="I149" s="284">
        <f>G149-H149</f>
        <v>0</v>
      </c>
      <c r="J149" s="284">
        <f>$F149*I149</f>
        <v>0</v>
      </c>
      <c r="K149" s="284">
        <f>J149/1000000</f>
        <v>0</v>
      </c>
      <c r="L149" s="342">
        <v>12346</v>
      </c>
      <c r="M149" s="343">
        <v>12160</v>
      </c>
      <c r="N149" s="284">
        <f>L149-M149</f>
        <v>186</v>
      </c>
      <c r="O149" s="284">
        <f>$F149*N149</f>
        <v>-18600</v>
      </c>
      <c r="P149" s="284">
        <f>O149/1000000</f>
        <v>-0.0186</v>
      </c>
      <c r="Q149" s="482"/>
    </row>
    <row r="150" spans="1:17" ht="18" customHeight="1">
      <c r="A150" s="325"/>
      <c r="B150" s="357" t="s">
        <v>56</v>
      </c>
      <c r="C150" s="336"/>
      <c r="D150" s="128"/>
      <c r="E150" s="128"/>
      <c r="F150" s="323"/>
      <c r="G150" s="426"/>
      <c r="H150" s="429"/>
      <c r="I150" s="284"/>
      <c r="J150" s="284"/>
      <c r="K150" s="284"/>
      <c r="L150" s="269"/>
      <c r="M150" s="284"/>
      <c r="N150" s="284"/>
      <c r="O150" s="284"/>
      <c r="P150" s="284"/>
      <c r="Q150" s="482"/>
    </row>
    <row r="151" spans="1:17" ht="18" customHeight="1">
      <c r="A151" s="325">
        <v>23</v>
      </c>
      <c r="B151" s="356" t="s">
        <v>57</v>
      </c>
      <c r="C151" s="336">
        <v>4902554</v>
      </c>
      <c r="D151" s="128" t="s">
        <v>12</v>
      </c>
      <c r="E151" s="96" t="s">
        <v>347</v>
      </c>
      <c r="F151" s="323">
        <v>-100</v>
      </c>
      <c r="G151" s="342">
        <v>13681</v>
      </c>
      <c r="H151" s="343">
        <v>13147</v>
      </c>
      <c r="I151" s="343">
        <f>G151-H151</f>
        <v>534</v>
      </c>
      <c r="J151" s="343">
        <f>$F151*I151</f>
        <v>-53400</v>
      </c>
      <c r="K151" s="344">
        <f>J151/1000000</f>
        <v>-0.0534</v>
      </c>
      <c r="L151" s="342">
        <v>11825</v>
      </c>
      <c r="M151" s="343">
        <v>11384</v>
      </c>
      <c r="N151" s="343">
        <f>L151-M151</f>
        <v>441</v>
      </c>
      <c r="O151" s="343">
        <f>$F151*N151</f>
        <v>-44100</v>
      </c>
      <c r="P151" s="344">
        <f>O151/1000000</f>
        <v>-0.0441</v>
      </c>
      <c r="Q151" s="469"/>
    </row>
    <row r="152" spans="1:17" ht="18" customHeight="1">
      <c r="A152" s="325">
        <v>24</v>
      </c>
      <c r="B152" s="356" t="s">
        <v>58</v>
      </c>
      <c r="C152" s="336">
        <v>4902522</v>
      </c>
      <c r="D152" s="128" t="s">
        <v>12</v>
      </c>
      <c r="E152" s="96" t="s">
        <v>347</v>
      </c>
      <c r="F152" s="323">
        <v>-100</v>
      </c>
      <c r="G152" s="342">
        <v>840</v>
      </c>
      <c r="H152" s="343">
        <v>840</v>
      </c>
      <c r="I152" s="343">
        <f>G152-H152</f>
        <v>0</v>
      </c>
      <c r="J152" s="343">
        <f>$F152*I152</f>
        <v>0</v>
      </c>
      <c r="K152" s="344">
        <f>J152/1000000</f>
        <v>0</v>
      </c>
      <c r="L152" s="342">
        <v>185</v>
      </c>
      <c r="M152" s="343">
        <v>185</v>
      </c>
      <c r="N152" s="343">
        <f>L152-M152</f>
        <v>0</v>
      </c>
      <c r="O152" s="343">
        <f>$F152*N152</f>
        <v>0</v>
      </c>
      <c r="P152" s="344">
        <f>O152/1000000</f>
        <v>0</v>
      </c>
      <c r="Q152" s="482"/>
    </row>
    <row r="153" spans="1:17" ht="18" customHeight="1">
      <c r="A153" s="325">
        <v>25</v>
      </c>
      <c r="B153" s="356" t="s">
        <v>59</v>
      </c>
      <c r="C153" s="336">
        <v>4902523</v>
      </c>
      <c r="D153" s="128" t="s">
        <v>12</v>
      </c>
      <c r="E153" s="96" t="s">
        <v>347</v>
      </c>
      <c r="F153" s="323">
        <v>-100</v>
      </c>
      <c r="G153" s="342">
        <v>999815</v>
      </c>
      <c r="H153" s="343">
        <v>999815</v>
      </c>
      <c r="I153" s="284">
        <f aca="true" t="shared" si="24" ref="I153:I158">G153-H153</f>
        <v>0</v>
      </c>
      <c r="J153" s="284">
        <f aca="true" t="shared" si="25" ref="J153:J158">$F153*I153</f>
        <v>0</v>
      </c>
      <c r="K153" s="284">
        <f aca="true" t="shared" si="26" ref="K153:K158">J153/1000000</f>
        <v>0</v>
      </c>
      <c r="L153" s="342">
        <v>999943</v>
      </c>
      <c r="M153" s="343">
        <v>999943</v>
      </c>
      <c r="N153" s="284">
        <f aca="true" t="shared" si="27" ref="N153:N158">L153-M153</f>
        <v>0</v>
      </c>
      <c r="O153" s="284">
        <f aca="true" t="shared" si="28" ref="O153:O158">$F153*N153</f>
        <v>0</v>
      </c>
      <c r="P153" s="284">
        <f aca="true" t="shared" si="29" ref="P153:P158">O153/1000000</f>
        <v>0</v>
      </c>
      <c r="Q153" s="482"/>
    </row>
    <row r="154" spans="1:17" ht="18" customHeight="1">
      <c r="A154" s="325">
        <v>26</v>
      </c>
      <c r="B154" s="356" t="s">
        <v>60</v>
      </c>
      <c r="C154" s="336">
        <v>4902547</v>
      </c>
      <c r="D154" s="128" t="s">
        <v>12</v>
      </c>
      <c r="E154" s="96" t="s">
        <v>347</v>
      </c>
      <c r="F154" s="323">
        <v>-100</v>
      </c>
      <c r="G154" s="342">
        <v>5885</v>
      </c>
      <c r="H154" s="343">
        <v>5885</v>
      </c>
      <c r="I154" s="284">
        <f t="shared" si="24"/>
        <v>0</v>
      </c>
      <c r="J154" s="284">
        <f t="shared" si="25"/>
        <v>0</v>
      </c>
      <c r="K154" s="284">
        <f t="shared" si="26"/>
        <v>0</v>
      </c>
      <c r="L154" s="342">
        <v>8891</v>
      </c>
      <c r="M154" s="343">
        <v>8891</v>
      </c>
      <c r="N154" s="284">
        <f t="shared" si="27"/>
        <v>0</v>
      </c>
      <c r="O154" s="284">
        <f t="shared" si="28"/>
        <v>0</v>
      </c>
      <c r="P154" s="284">
        <f t="shared" si="29"/>
        <v>0</v>
      </c>
      <c r="Q154" s="482"/>
    </row>
    <row r="155" spans="1:17" ht="18" customHeight="1">
      <c r="A155" s="325">
        <v>27</v>
      </c>
      <c r="B155" s="324" t="s">
        <v>61</v>
      </c>
      <c r="C155" s="323">
        <v>4902605</v>
      </c>
      <c r="D155" s="84" t="s">
        <v>12</v>
      </c>
      <c r="E155" s="96" t="s">
        <v>347</v>
      </c>
      <c r="F155" s="538">
        <v>-1333.33</v>
      </c>
      <c r="G155" s="342">
        <v>0</v>
      </c>
      <c r="H155" s="343">
        <v>0</v>
      </c>
      <c r="I155" s="284">
        <f t="shared" si="24"/>
        <v>0</v>
      </c>
      <c r="J155" s="284">
        <f t="shared" si="25"/>
        <v>0</v>
      </c>
      <c r="K155" s="284">
        <f t="shared" si="26"/>
        <v>0</v>
      </c>
      <c r="L155" s="342">
        <v>0</v>
      </c>
      <c r="M155" s="343">
        <v>0</v>
      </c>
      <c r="N155" s="284">
        <f t="shared" si="27"/>
        <v>0</v>
      </c>
      <c r="O155" s="284">
        <f t="shared" si="28"/>
        <v>0</v>
      </c>
      <c r="P155" s="284">
        <f t="shared" si="29"/>
        <v>0</v>
      </c>
      <c r="Q155" s="482"/>
    </row>
    <row r="156" spans="1:17" ht="18" customHeight="1">
      <c r="A156" s="325">
        <v>28</v>
      </c>
      <c r="B156" s="324" t="s">
        <v>62</v>
      </c>
      <c r="C156" s="323">
        <v>5295190</v>
      </c>
      <c r="D156" s="84" t="s">
        <v>12</v>
      </c>
      <c r="E156" s="96" t="s">
        <v>347</v>
      </c>
      <c r="F156" s="323">
        <v>-100</v>
      </c>
      <c r="G156" s="342">
        <v>999949</v>
      </c>
      <c r="H156" s="343">
        <v>999999</v>
      </c>
      <c r="I156" s="284">
        <f>G156-H156</f>
        <v>-50</v>
      </c>
      <c r="J156" s="284">
        <f>$F156*I156</f>
        <v>5000</v>
      </c>
      <c r="K156" s="284">
        <f>J156/1000000</f>
        <v>0.005</v>
      </c>
      <c r="L156" s="342">
        <v>4165</v>
      </c>
      <c r="M156" s="343">
        <v>3076</v>
      </c>
      <c r="N156" s="284">
        <f>L156-M156</f>
        <v>1089</v>
      </c>
      <c r="O156" s="284">
        <f>$F156*N156</f>
        <v>-108900</v>
      </c>
      <c r="P156" s="284">
        <f>O156/1000000</f>
        <v>-0.1089</v>
      </c>
      <c r="Q156" s="482"/>
    </row>
    <row r="157" spans="1:17" ht="18" customHeight="1">
      <c r="A157" s="325">
        <v>29</v>
      </c>
      <c r="B157" s="324" t="s">
        <v>63</v>
      </c>
      <c r="C157" s="323">
        <v>4902529</v>
      </c>
      <c r="D157" s="84" t="s">
        <v>12</v>
      </c>
      <c r="E157" s="96" t="s">
        <v>347</v>
      </c>
      <c r="F157" s="323">
        <v>-44.44</v>
      </c>
      <c r="G157" s="342">
        <v>989745</v>
      </c>
      <c r="H157" s="343">
        <v>989990</v>
      </c>
      <c r="I157" s="284">
        <f t="shared" si="24"/>
        <v>-245</v>
      </c>
      <c r="J157" s="284">
        <f t="shared" si="25"/>
        <v>10887.8</v>
      </c>
      <c r="K157" s="284">
        <f t="shared" si="26"/>
        <v>0.0108878</v>
      </c>
      <c r="L157" s="342">
        <v>390</v>
      </c>
      <c r="M157" s="343">
        <v>234</v>
      </c>
      <c r="N157" s="284">
        <f t="shared" si="27"/>
        <v>156</v>
      </c>
      <c r="O157" s="284">
        <f t="shared" si="28"/>
        <v>-6932.639999999999</v>
      </c>
      <c r="P157" s="284">
        <f t="shared" si="29"/>
        <v>-0.0069326399999999995</v>
      </c>
      <c r="Q157" s="500"/>
    </row>
    <row r="158" spans="1:17" ht="18" customHeight="1">
      <c r="A158" s="325">
        <v>30</v>
      </c>
      <c r="B158" s="324" t="s">
        <v>145</v>
      </c>
      <c r="C158" s="323">
        <v>4865087</v>
      </c>
      <c r="D158" s="84" t="s">
        <v>12</v>
      </c>
      <c r="E158" s="96" t="s">
        <v>347</v>
      </c>
      <c r="F158" s="323">
        <v>-100</v>
      </c>
      <c r="G158" s="342">
        <v>0</v>
      </c>
      <c r="H158" s="343">
        <v>0</v>
      </c>
      <c r="I158" s="284">
        <f t="shared" si="24"/>
        <v>0</v>
      </c>
      <c r="J158" s="284">
        <f t="shared" si="25"/>
        <v>0</v>
      </c>
      <c r="K158" s="284">
        <f t="shared" si="26"/>
        <v>0</v>
      </c>
      <c r="L158" s="342">
        <v>0</v>
      </c>
      <c r="M158" s="343">
        <v>0</v>
      </c>
      <c r="N158" s="284">
        <f t="shared" si="27"/>
        <v>0</v>
      </c>
      <c r="O158" s="284">
        <f t="shared" si="28"/>
        <v>0</v>
      </c>
      <c r="P158" s="284">
        <f t="shared" si="29"/>
        <v>0</v>
      </c>
      <c r="Q158" s="482"/>
    </row>
    <row r="159" spans="1:17" ht="18" customHeight="1">
      <c r="A159" s="325"/>
      <c r="B159" s="358" t="s">
        <v>78</v>
      </c>
      <c r="C159" s="323"/>
      <c r="D159" s="84"/>
      <c r="E159" s="84"/>
      <c r="F159" s="323"/>
      <c r="G159" s="426"/>
      <c r="H159" s="429"/>
      <c r="I159" s="284"/>
      <c r="J159" s="284"/>
      <c r="K159" s="284"/>
      <c r="L159" s="269"/>
      <c r="M159" s="284"/>
      <c r="N159" s="284"/>
      <c r="O159" s="284"/>
      <c r="P159" s="284"/>
      <c r="Q159" s="482"/>
    </row>
    <row r="160" spans="1:17" ht="18" customHeight="1">
      <c r="A160" s="325">
        <v>31</v>
      </c>
      <c r="B160" s="324" t="s">
        <v>79</v>
      </c>
      <c r="C160" s="323">
        <v>4902577</v>
      </c>
      <c r="D160" s="84" t="s">
        <v>12</v>
      </c>
      <c r="E160" s="96" t="s">
        <v>347</v>
      </c>
      <c r="F160" s="323">
        <v>400</v>
      </c>
      <c r="G160" s="342">
        <v>995610</v>
      </c>
      <c r="H160" s="343">
        <v>995610</v>
      </c>
      <c r="I160" s="284">
        <f>G160-H160</f>
        <v>0</v>
      </c>
      <c r="J160" s="284">
        <f>$F160*I160</f>
        <v>0</v>
      </c>
      <c r="K160" s="284">
        <f>J160/1000000</f>
        <v>0</v>
      </c>
      <c r="L160" s="342">
        <v>69</v>
      </c>
      <c r="M160" s="343">
        <v>67</v>
      </c>
      <c r="N160" s="284">
        <f>L160-M160</f>
        <v>2</v>
      </c>
      <c r="O160" s="284">
        <f>$F160*N160</f>
        <v>800</v>
      </c>
      <c r="P160" s="284">
        <f>O160/1000000</f>
        <v>0.0008</v>
      </c>
      <c r="Q160" s="482"/>
    </row>
    <row r="161" spans="1:17" ht="18" customHeight="1">
      <c r="A161" s="325">
        <v>32</v>
      </c>
      <c r="B161" s="324" t="s">
        <v>80</v>
      </c>
      <c r="C161" s="323">
        <v>4902525</v>
      </c>
      <c r="D161" s="84" t="s">
        <v>12</v>
      </c>
      <c r="E161" s="96" t="s">
        <v>347</v>
      </c>
      <c r="F161" s="323">
        <v>-400</v>
      </c>
      <c r="G161" s="342">
        <v>999919</v>
      </c>
      <c r="H161" s="343">
        <v>999919</v>
      </c>
      <c r="I161" s="284">
        <f>G161-H161</f>
        <v>0</v>
      </c>
      <c r="J161" s="284">
        <f>$F161*I161</f>
        <v>0</v>
      </c>
      <c r="K161" s="284">
        <f>J161/1000000</f>
        <v>0</v>
      </c>
      <c r="L161" s="342">
        <v>9</v>
      </c>
      <c r="M161" s="343">
        <v>3</v>
      </c>
      <c r="N161" s="284">
        <f>L161-M161</f>
        <v>6</v>
      </c>
      <c r="O161" s="284">
        <f>$F161*N161</f>
        <v>-2400</v>
      </c>
      <c r="P161" s="284">
        <f>O161/1000000</f>
        <v>-0.0024</v>
      </c>
      <c r="Q161" s="482"/>
    </row>
    <row r="162" spans="1:17" ht="15" customHeight="1" thickBot="1">
      <c r="A162" s="654"/>
      <c r="B162" s="518"/>
      <c r="C162" s="518"/>
      <c r="D162" s="518"/>
      <c r="E162" s="518"/>
      <c r="F162" s="518"/>
      <c r="G162" s="655"/>
      <c r="H162" s="656"/>
      <c r="I162" s="518"/>
      <c r="J162" s="518"/>
      <c r="K162" s="657"/>
      <c r="L162" s="654"/>
      <c r="M162" s="518"/>
      <c r="N162" s="518"/>
      <c r="O162" s="518"/>
      <c r="P162" s="657"/>
      <c r="Q162" s="611"/>
    </row>
    <row r="163" ht="13.5" thickTop="1"/>
    <row r="164" spans="1:16" ht="20.25">
      <c r="A164" s="317" t="s">
        <v>314</v>
      </c>
      <c r="K164" s="651">
        <f>SUM(K115:K162)</f>
        <v>-0.5729849599999999</v>
      </c>
      <c r="P164" s="651">
        <f>SUM(P115:P162)</f>
        <v>-0.9057828499999999</v>
      </c>
    </row>
    <row r="165" spans="1:16" ht="12.75">
      <c r="A165" s="59"/>
      <c r="K165" s="600"/>
      <c r="P165" s="600"/>
    </row>
    <row r="166" spans="1:16" ht="12.75">
      <c r="A166" s="59"/>
      <c r="K166" s="600"/>
      <c r="P166" s="600"/>
    </row>
    <row r="167" spans="1:17" ht="18">
      <c r="A167" s="59"/>
      <c r="K167" s="600"/>
      <c r="P167" s="600"/>
      <c r="Q167" s="646" t="str">
        <f>NDPL!$Q$1</f>
        <v>OCTOBER-2016</v>
      </c>
    </row>
    <row r="168" spans="1:16" ht="12.75">
      <c r="A168" s="59"/>
      <c r="K168" s="600"/>
      <c r="P168" s="600"/>
    </row>
    <row r="169" spans="1:16" ht="12.75">
      <c r="A169" s="59"/>
      <c r="K169" s="600"/>
      <c r="P169" s="600"/>
    </row>
    <row r="170" spans="1:16" ht="12.75">
      <c r="A170" s="59"/>
      <c r="K170" s="600"/>
      <c r="P170" s="600"/>
    </row>
    <row r="171" spans="1:11" ht="13.5" thickBot="1">
      <c r="A171" s="2"/>
      <c r="B171" s="7"/>
      <c r="C171" s="7"/>
      <c r="D171" s="55"/>
      <c r="E171" s="55"/>
      <c r="F171" s="21"/>
      <c r="G171" s="21"/>
      <c r="H171" s="21"/>
      <c r="I171" s="21"/>
      <c r="J171" s="21"/>
      <c r="K171" s="56"/>
    </row>
    <row r="172" spans="1:17" ht="27.75">
      <c r="A172" s="413" t="s">
        <v>194</v>
      </c>
      <c r="B172" s="149"/>
      <c r="C172" s="145"/>
      <c r="D172" s="145"/>
      <c r="E172" s="145"/>
      <c r="F172" s="194"/>
      <c r="G172" s="194"/>
      <c r="H172" s="194"/>
      <c r="I172" s="194"/>
      <c r="J172" s="194"/>
      <c r="K172" s="195"/>
      <c r="L172" s="612"/>
      <c r="M172" s="612"/>
      <c r="N172" s="612"/>
      <c r="O172" s="612"/>
      <c r="P172" s="612"/>
      <c r="Q172" s="613"/>
    </row>
    <row r="173" spans="1:17" ht="24.75" customHeight="1">
      <c r="A173" s="412" t="s">
        <v>316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411">
        <f>K109</f>
        <v>8.895132829999996</v>
      </c>
      <c r="L173" s="294"/>
      <c r="M173" s="294"/>
      <c r="N173" s="294"/>
      <c r="O173" s="294"/>
      <c r="P173" s="411">
        <f>P109</f>
        <v>1.6319249799999997</v>
      </c>
      <c r="Q173" s="614"/>
    </row>
    <row r="174" spans="1:17" ht="24.75" customHeight="1">
      <c r="A174" s="412" t="s">
        <v>315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411">
        <f>K164</f>
        <v>-0.5729849599999999</v>
      </c>
      <c r="L174" s="294"/>
      <c r="M174" s="294"/>
      <c r="N174" s="294"/>
      <c r="O174" s="294"/>
      <c r="P174" s="411">
        <f>P164</f>
        <v>-0.9057828499999999</v>
      </c>
      <c r="Q174" s="614"/>
    </row>
    <row r="175" spans="1:17" ht="24.75" customHeight="1">
      <c r="A175" s="412" t="s">
        <v>317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411">
        <f>'ROHTAK ROAD'!K45</f>
        <v>0.70375625</v>
      </c>
      <c r="L175" s="294"/>
      <c r="M175" s="294"/>
      <c r="N175" s="294"/>
      <c r="O175" s="294"/>
      <c r="P175" s="411">
        <f>'ROHTAK ROAD'!P45</f>
        <v>-0.24633125</v>
      </c>
      <c r="Q175" s="614"/>
    </row>
    <row r="176" spans="1:17" ht="24.75" customHeight="1">
      <c r="A176" s="412" t="s">
        <v>318</v>
      </c>
      <c r="B176" s="57"/>
      <c r="C176" s="57"/>
      <c r="D176" s="57"/>
      <c r="E176" s="57"/>
      <c r="F176" s="57"/>
      <c r="G176" s="57"/>
      <c r="H176" s="57"/>
      <c r="I176" s="57"/>
      <c r="J176" s="57"/>
      <c r="K176" s="411">
        <f>-MES!K40</f>
        <v>-0.2016</v>
      </c>
      <c r="L176" s="294"/>
      <c r="M176" s="294"/>
      <c r="N176" s="294"/>
      <c r="O176" s="294"/>
      <c r="P176" s="411">
        <f>-MES!P40</f>
        <v>-0.032299999999999995</v>
      </c>
      <c r="Q176" s="614"/>
    </row>
    <row r="177" spans="1:17" ht="29.25" customHeight="1" thickBot="1">
      <c r="A177" s="414" t="s">
        <v>195</v>
      </c>
      <c r="B177" s="196"/>
      <c r="C177" s="197"/>
      <c r="D177" s="197"/>
      <c r="E177" s="197"/>
      <c r="F177" s="197"/>
      <c r="G177" s="197"/>
      <c r="H177" s="197"/>
      <c r="I177" s="197"/>
      <c r="J177" s="197"/>
      <c r="K177" s="415">
        <f>SUM(K173:K176)</f>
        <v>8.824304119999997</v>
      </c>
      <c r="L177" s="658"/>
      <c r="M177" s="658"/>
      <c r="N177" s="658"/>
      <c r="O177" s="658"/>
      <c r="P177" s="415">
        <f>SUM(P173:P176)</f>
        <v>0.44751087999999983</v>
      </c>
      <c r="Q177" s="616"/>
    </row>
    <row r="182" ht="13.5" thickBot="1"/>
    <row r="183" spans="1:17" ht="12.75">
      <c r="A183" s="617"/>
      <c r="B183" s="618"/>
      <c r="C183" s="618"/>
      <c r="D183" s="618"/>
      <c r="E183" s="618"/>
      <c r="F183" s="618"/>
      <c r="G183" s="618"/>
      <c r="H183" s="612"/>
      <c r="I183" s="612"/>
      <c r="J183" s="612"/>
      <c r="K183" s="612"/>
      <c r="L183" s="612"/>
      <c r="M183" s="612"/>
      <c r="N183" s="612"/>
      <c r="O183" s="612"/>
      <c r="P183" s="612"/>
      <c r="Q183" s="613"/>
    </row>
    <row r="184" spans="1:17" ht="26.25">
      <c r="A184" s="659" t="s">
        <v>328</v>
      </c>
      <c r="B184" s="620"/>
      <c r="C184" s="620"/>
      <c r="D184" s="620"/>
      <c r="E184" s="620"/>
      <c r="F184" s="620"/>
      <c r="G184" s="620"/>
      <c r="H184" s="515"/>
      <c r="I184" s="515"/>
      <c r="J184" s="515"/>
      <c r="K184" s="515"/>
      <c r="L184" s="515"/>
      <c r="M184" s="515"/>
      <c r="N184" s="515"/>
      <c r="O184" s="515"/>
      <c r="P184" s="515"/>
      <c r="Q184" s="614"/>
    </row>
    <row r="185" spans="1:17" ht="12.75">
      <c r="A185" s="621"/>
      <c r="B185" s="620"/>
      <c r="C185" s="620"/>
      <c r="D185" s="620"/>
      <c r="E185" s="620"/>
      <c r="F185" s="620"/>
      <c r="G185" s="620"/>
      <c r="H185" s="515"/>
      <c r="I185" s="515"/>
      <c r="J185" s="515"/>
      <c r="K185" s="515"/>
      <c r="L185" s="515"/>
      <c r="M185" s="515"/>
      <c r="N185" s="515"/>
      <c r="O185" s="515"/>
      <c r="P185" s="515"/>
      <c r="Q185" s="614"/>
    </row>
    <row r="186" spans="1:17" ht="15.75">
      <c r="A186" s="622"/>
      <c r="B186" s="623"/>
      <c r="C186" s="623"/>
      <c r="D186" s="623"/>
      <c r="E186" s="623"/>
      <c r="F186" s="623"/>
      <c r="G186" s="623"/>
      <c r="H186" s="515"/>
      <c r="I186" s="515"/>
      <c r="J186" s="515"/>
      <c r="K186" s="624" t="s">
        <v>340</v>
      </c>
      <c r="L186" s="515"/>
      <c r="M186" s="515"/>
      <c r="N186" s="515"/>
      <c r="O186" s="515"/>
      <c r="P186" s="624" t="s">
        <v>341</v>
      </c>
      <c r="Q186" s="614"/>
    </row>
    <row r="187" spans="1:17" ht="12.75">
      <c r="A187" s="625"/>
      <c r="B187" s="96"/>
      <c r="C187" s="96"/>
      <c r="D187" s="96"/>
      <c r="E187" s="96"/>
      <c r="F187" s="96"/>
      <c r="G187" s="96"/>
      <c r="H187" s="515"/>
      <c r="I187" s="515"/>
      <c r="J187" s="515"/>
      <c r="K187" s="515"/>
      <c r="L187" s="515"/>
      <c r="M187" s="515"/>
      <c r="N187" s="515"/>
      <c r="O187" s="515"/>
      <c r="P187" s="515"/>
      <c r="Q187" s="614"/>
    </row>
    <row r="188" spans="1:17" ht="12.75">
      <c r="A188" s="625"/>
      <c r="B188" s="96"/>
      <c r="C188" s="96"/>
      <c r="D188" s="96"/>
      <c r="E188" s="96"/>
      <c r="F188" s="96"/>
      <c r="G188" s="96"/>
      <c r="H188" s="515"/>
      <c r="I188" s="515"/>
      <c r="J188" s="515"/>
      <c r="K188" s="515"/>
      <c r="L188" s="515"/>
      <c r="M188" s="515"/>
      <c r="N188" s="515"/>
      <c r="O188" s="515"/>
      <c r="P188" s="515"/>
      <c r="Q188" s="614"/>
    </row>
    <row r="189" spans="1:17" ht="23.25">
      <c r="A189" s="660" t="s">
        <v>331</v>
      </c>
      <c r="B189" s="627"/>
      <c r="C189" s="627"/>
      <c r="D189" s="628"/>
      <c r="E189" s="628"/>
      <c r="F189" s="629"/>
      <c r="G189" s="628"/>
      <c r="H189" s="515"/>
      <c r="I189" s="515"/>
      <c r="J189" s="515"/>
      <c r="K189" s="661">
        <f>K177</f>
        <v>8.824304119999997</v>
      </c>
      <c r="L189" s="662" t="s">
        <v>329</v>
      </c>
      <c r="M189" s="663"/>
      <c r="N189" s="663"/>
      <c r="O189" s="663"/>
      <c r="P189" s="661">
        <f>P177</f>
        <v>0.44751087999999983</v>
      </c>
      <c r="Q189" s="664" t="s">
        <v>329</v>
      </c>
    </row>
    <row r="190" spans="1:17" ht="23.25">
      <c r="A190" s="632"/>
      <c r="B190" s="633"/>
      <c r="C190" s="633"/>
      <c r="D190" s="620"/>
      <c r="E190" s="620"/>
      <c r="F190" s="634"/>
      <c r="G190" s="620"/>
      <c r="H190" s="515"/>
      <c r="I190" s="515"/>
      <c r="J190" s="515"/>
      <c r="K190" s="663"/>
      <c r="L190" s="665"/>
      <c r="M190" s="663"/>
      <c r="N190" s="663"/>
      <c r="O190" s="663"/>
      <c r="P190" s="663"/>
      <c r="Q190" s="666"/>
    </row>
    <row r="191" spans="1:17" ht="23.25">
      <c r="A191" s="667" t="s">
        <v>330</v>
      </c>
      <c r="B191" s="45"/>
      <c r="C191" s="45"/>
      <c r="D191" s="620"/>
      <c r="E191" s="620"/>
      <c r="F191" s="637"/>
      <c r="G191" s="628"/>
      <c r="H191" s="515"/>
      <c r="I191" s="515"/>
      <c r="J191" s="515"/>
      <c r="K191" s="663">
        <f>'STEPPED UP GENCO'!K39</f>
        <v>0.8184995280000001</v>
      </c>
      <c r="L191" s="662" t="s">
        <v>329</v>
      </c>
      <c r="M191" s="663"/>
      <c r="N191" s="663"/>
      <c r="O191" s="663"/>
      <c r="P191" s="661">
        <f>'STEPPED UP GENCO'!P39</f>
        <v>-2.846722351725</v>
      </c>
      <c r="Q191" s="664" t="s">
        <v>329</v>
      </c>
    </row>
    <row r="192" spans="1:17" ht="15">
      <c r="A192" s="638"/>
      <c r="B192" s="515"/>
      <c r="C192" s="515"/>
      <c r="D192" s="515"/>
      <c r="E192" s="515"/>
      <c r="F192" s="515"/>
      <c r="G192" s="515"/>
      <c r="H192" s="515"/>
      <c r="I192" s="515"/>
      <c r="J192" s="515"/>
      <c r="K192" s="515"/>
      <c r="L192" s="279"/>
      <c r="M192" s="515"/>
      <c r="N192" s="515"/>
      <c r="O192" s="515"/>
      <c r="P192" s="515"/>
      <c r="Q192" s="668"/>
    </row>
    <row r="193" spans="1:17" ht="15">
      <c r="A193" s="638"/>
      <c r="B193" s="515"/>
      <c r="C193" s="515"/>
      <c r="D193" s="515"/>
      <c r="E193" s="515"/>
      <c r="F193" s="515"/>
      <c r="G193" s="515"/>
      <c r="H193" s="515"/>
      <c r="I193" s="515"/>
      <c r="J193" s="515"/>
      <c r="K193" s="515"/>
      <c r="L193" s="279"/>
      <c r="M193" s="515"/>
      <c r="N193" s="515"/>
      <c r="O193" s="515"/>
      <c r="P193" s="515"/>
      <c r="Q193" s="668"/>
    </row>
    <row r="194" spans="1:17" ht="15">
      <c r="A194" s="638"/>
      <c r="B194" s="515"/>
      <c r="C194" s="515"/>
      <c r="D194" s="515"/>
      <c r="E194" s="515"/>
      <c r="F194" s="515"/>
      <c r="G194" s="515"/>
      <c r="H194" s="515"/>
      <c r="I194" s="515"/>
      <c r="J194" s="515"/>
      <c r="K194" s="515"/>
      <c r="L194" s="279"/>
      <c r="M194" s="515"/>
      <c r="N194" s="515"/>
      <c r="O194" s="515"/>
      <c r="P194" s="515"/>
      <c r="Q194" s="668"/>
    </row>
    <row r="195" spans="1:17" ht="23.25">
      <c r="A195" s="638"/>
      <c r="B195" s="515"/>
      <c r="C195" s="515"/>
      <c r="D195" s="515"/>
      <c r="E195" s="515"/>
      <c r="F195" s="515"/>
      <c r="G195" s="515"/>
      <c r="H195" s="627"/>
      <c r="I195" s="627"/>
      <c r="J195" s="669" t="s">
        <v>332</v>
      </c>
      <c r="K195" s="670">
        <f>SUM(K189:K194)</f>
        <v>9.642803647999997</v>
      </c>
      <c r="L195" s="669" t="s">
        <v>329</v>
      </c>
      <c r="M195" s="663"/>
      <c r="N195" s="663"/>
      <c r="O195" s="663"/>
      <c r="P195" s="670">
        <f>SUM(P189:P194)</f>
        <v>-2.399211471725</v>
      </c>
      <c r="Q195" s="669" t="s">
        <v>329</v>
      </c>
    </row>
    <row r="196" spans="1:17" ht="13.5" thickBot="1">
      <c r="A196" s="639"/>
      <c r="B196" s="615"/>
      <c r="C196" s="615"/>
      <c r="D196" s="615"/>
      <c r="E196" s="615"/>
      <c r="F196" s="615"/>
      <c r="G196" s="615"/>
      <c r="H196" s="615"/>
      <c r="I196" s="615"/>
      <c r="J196" s="615"/>
      <c r="K196" s="615"/>
      <c r="L196" s="615"/>
      <c r="M196" s="615"/>
      <c r="N196" s="615"/>
      <c r="O196" s="615"/>
      <c r="P196" s="615"/>
      <c r="Q196" s="616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6" max="255" man="1"/>
    <brk id="110" max="18" man="1"/>
    <brk id="164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8"/>
  <sheetViews>
    <sheetView view="pageBreakPreview" zoomScale="85" zoomScaleNormal="70" zoomScaleSheetLayoutView="85" zoomScalePageLayoutView="50" workbookViewId="0" topLeftCell="E1">
      <selection activeCell="E11" sqref="E11"/>
    </sheetView>
  </sheetViews>
  <sheetFormatPr defaultColWidth="9.140625" defaultRowHeight="12.75"/>
  <cols>
    <col min="1" max="1" width="5.140625" style="465" customWidth="1"/>
    <col min="2" max="2" width="20.8515625" style="465" customWidth="1"/>
    <col min="3" max="3" width="11.28125" style="465" customWidth="1"/>
    <col min="4" max="4" width="9.140625" style="465" customWidth="1"/>
    <col min="5" max="5" width="14.421875" style="465" customWidth="1"/>
    <col min="6" max="6" width="7.00390625" style="465" customWidth="1"/>
    <col min="7" max="7" width="11.421875" style="465" customWidth="1"/>
    <col min="8" max="8" width="13.00390625" style="465" customWidth="1"/>
    <col min="9" max="9" width="9.00390625" style="465" customWidth="1"/>
    <col min="10" max="10" width="12.28125" style="465" customWidth="1"/>
    <col min="11" max="12" width="12.8515625" style="465" customWidth="1"/>
    <col min="13" max="13" width="13.28125" style="465" customWidth="1"/>
    <col min="14" max="14" width="11.421875" style="465" customWidth="1"/>
    <col min="15" max="15" width="13.140625" style="465" customWidth="1"/>
    <col min="16" max="16" width="14.7109375" style="465" customWidth="1"/>
    <col min="17" max="17" width="15.00390625" style="465" customWidth="1"/>
    <col min="18" max="18" width="0.13671875" style="465" customWidth="1"/>
    <col min="19" max="19" width="1.57421875" style="465" hidden="1" customWidth="1"/>
    <col min="20" max="20" width="9.140625" style="465" hidden="1" customWidth="1"/>
    <col min="21" max="21" width="4.28125" style="465" hidden="1" customWidth="1"/>
    <col min="22" max="22" width="4.00390625" style="465" hidden="1" customWidth="1"/>
    <col min="23" max="23" width="3.8515625" style="465" hidden="1" customWidth="1"/>
    <col min="24" max="16384" width="9.140625" style="465" customWidth="1"/>
  </cols>
  <sheetData>
    <row r="1" spans="1:17" ht="26.25">
      <c r="A1" s="1" t="s">
        <v>238</v>
      </c>
      <c r="Q1" s="550" t="str">
        <f>NDPL!Q1</f>
        <v>OCTOBER-2016</v>
      </c>
    </row>
    <row r="2" ht="18.75" customHeight="1">
      <c r="A2" s="81" t="s">
        <v>239</v>
      </c>
    </row>
    <row r="3" ht="23.25">
      <c r="A3" s="188" t="s">
        <v>213</v>
      </c>
    </row>
    <row r="4" spans="1:16" ht="24" thickBot="1">
      <c r="A4" s="400" t="s">
        <v>214</v>
      </c>
      <c r="G4" s="515"/>
      <c r="H4" s="515"/>
      <c r="I4" s="48" t="s">
        <v>398</v>
      </c>
      <c r="J4" s="515"/>
      <c r="K4" s="515"/>
      <c r="L4" s="515"/>
      <c r="M4" s="515"/>
      <c r="N4" s="48" t="s">
        <v>399</v>
      </c>
      <c r="O4" s="515"/>
      <c r="P4" s="515"/>
    </row>
    <row r="5" spans="1:17" ht="62.25" customHeight="1" thickBot="1" thickTop="1">
      <c r="A5" s="558" t="s">
        <v>8</v>
      </c>
      <c r="B5" s="559" t="s">
        <v>9</v>
      </c>
      <c r="C5" s="560" t="s">
        <v>1</v>
      </c>
      <c r="D5" s="560" t="s">
        <v>2</v>
      </c>
      <c r="E5" s="560" t="s">
        <v>3</v>
      </c>
      <c r="F5" s="560" t="s">
        <v>10</v>
      </c>
      <c r="G5" s="558" t="str">
        <f>NDPL!G5</f>
        <v>FINAL READING 01/11/2016</v>
      </c>
      <c r="H5" s="560" t="str">
        <f>NDPL!H5</f>
        <v>INTIAL READING 01/10/2016</v>
      </c>
      <c r="I5" s="560" t="s">
        <v>4</v>
      </c>
      <c r="J5" s="560" t="s">
        <v>5</v>
      </c>
      <c r="K5" s="560" t="s">
        <v>6</v>
      </c>
      <c r="L5" s="558" t="str">
        <f>NDPL!G5</f>
        <v>FINAL READING 01/11/2016</v>
      </c>
      <c r="M5" s="560" t="str">
        <f>NDPL!H5</f>
        <v>INTIAL READING 01/10/2016</v>
      </c>
      <c r="N5" s="560" t="s">
        <v>4</v>
      </c>
      <c r="O5" s="560" t="s">
        <v>5</v>
      </c>
      <c r="P5" s="560" t="s">
        <v>6</v>
      </c>
      <c r="Q5" s="561" t="s">
        <v>310</v>
      </c>
    </row>
    <row r="6" ht="14.25" thickBot="1" thickTop="1"/>
    <row r="7" spans="1:17" ht="18" customHeight="1" thickTop="1">
      <c r="A7" s="161"/>
      <c r="B7" s="162" t="s">
        <v>197</v>
      </c>
      <c r="C7" s="163"/>
      <c r="D7" s="163"/>
      <c r="E7" s="163"/>
      <c r="F7" s="163"/>
      <c r="G7" s="62"/>
      <c r="H7" s="671"/>
      <c r="I7" s="672"/>
      <c r="J7" s="672"/>
      <c r="K7" s="672"/>
      <c r="L7" s="673"/>
      <c r="M7" s="671"/>
      <c r="N7" s="671"/>
      <c r="O7" s="671"/>
      <c r="P7" s="671"/>
      <c r="Q7" s="599"/>
    </row>
    <row r="8" spans="1:17" ht="18" customHeight="1">
      <c r="A8" s="164"/>
      <c r="B8" s="165" t="s">
        <v>110</v>
      </c>
      <c r="C8" s="166"/>
      <c r="D8" s="167"/>
      <c r="E8" s="168"/>
      <c r="F8" s="169"/>
      <c r="G8" s="66"/>
      <c r="H8" s="674"/>
      <c r="I8" s="432"/>
      <c r="J8" s="432"/>
      <c r="K8" s="432"/>
      <c r="L8" s="675"/>
      <c r="M8" s="674"/>
      <c r="N8" s="402"/>
      <c r="O8" s="402"/>
      <c r="P8" s="402"/>
      <c r="Q8" s="469"/>
    </row>
    <row r="9" spans="1:17" ht="18">
      <c r="A9" s="164">
        <v>1</v>
      </c>
      <c r="B9" s="165" t="s">
        <v>111</v>
      </c>
      <c r="C9" s="166">
        <v>4865136</v>
      </c>
      <c r="D9" s="170" t="s">
        <v>12</v>
      </c>
      <c r="E9" s="260" t="s">
        <v>347</v>
      </c>
      <c r="F9" s="171">
        <v>200</v>
      </c>
      <c r="G9" s="457">
        <v>54692</v>
      </c>
      <c r="H9" s="458">
        <v>54440</v>
      </c>
      <c r="I9" s="432">
        <f aca="true" t="shared" si="0" ref="I9:I15">G9-H9</f>
        <v>252</v>
      </c>
      <c r="J9" s="432">
        <f aca="true" t="shared" si="1" ref="J9:J60">$F9*I9</f>
        <v>50400</v>
      </c>
      <c r="K9" s="432">
        <f aca="true" t="shared" si="2" ref="K9:K60">J9/1000000</f>
        <v>0.0504</v>
      </c>
      <c r="L9" s="457">
        <v>85479</v>
      </c>
      <c r="M9" s="458">
        <v>85384</v>
      </c>
      <c r="N9" s="432">
        <f aca="true" t="shared" si="3" ref="N9:N15">L9-M9</f>
        <v>95</v>
      </c>
      <c r="O9" s="432">
        <f aca="true" t="shared" si="4" ref="O9:O60">$F9*N9</f>
        <v>19000</v>
      </c>
      <c r="P9" s="432">
        <f aca="true" t="shared" si="5" ref="P9:P60">O9/1000000</f>
        <v>0.019</v>
      </c>
      <c r="Q9" s="507"/>
    </row>
    <row r="10" spans="1:17" ht="18" customHeight="1">
      <c r="A10" s="164">
        <v>2</v>
      </c>
      <c r="B10" s="165" t="s">
        <v>112</v>
      </c>
      <c r="C10" s="166">
        <v>4865137</v>
      </c>
      <c r="D10" s="170" t="s">
        <v>12</v>
      </c>
      <c r="E10" s="260" t="s">
        <v>347</v>
      </c>
      <c r="F10" s="171">
        <v>100</v>
      </c>
      <c r="G10" s="342">
        <v>72269</v>
      </c>
      <c r="H10" s="343">
        <v>72434</v>
      </c>
      <c r="I10" s="432">
        <f t="shared" si="0"/>
        <v>-165</v>
      </c>
      <c r="J10" s="432">
        <f t="shared" si="1"/>
        <v>-16500</v>
      </c>
      <c r="K10" s="432">
        <f t="shared" si="2"/>
        <v>-0.0165</v>
      </c>
      <c r="L10" s="342">
        <v>139310</v>
      </c>
      <c r="M10" s="343">
        <v>139330</v>
      </c>
      <c r="N10" s="429">
        <f t="shared" si="3"/>
        <v>-20</v>
      </c>
      <c r="O10" s="429">
        <f t="shared" si="4"/>
        <v>-2000</v>
      </c>
      <c r="P10" s="429">
        <f t="shared" si="5"/>
        <v>-0.002</v>
      </c>
      <c r="Q10" s="469"/>
    </row>
    <row r="11" spans="1:17" ht="18">
      <c r="A11" s="164">
        <v>3</v>
      </c>
      <c r="B11" s="165" t="s">
        <v>113</v>
      </c>
      <c r="C11" s="166">
        <v>4865138</v>
      </c>
      <c r="D11" s="170" t="s">
        <v>12</v>
      </c>
      <c r="E11" s="260" t="s">
        <v>347</v>
      </c>
      <c r="F11" s="171">
        <v>200</v>
      </c>
      <c r="G11" s="457">
        <v>976547</v>
      </c>
      <c r="H11" s="458">
        <v>976826</v>
      </c>
      <c r="I11" s="432">
        <f t="shared" si="0"/>
        <v>-279</v>
      </c>
      <c r="J11" s="432">
        <f t="shared" si="1"/>
        <v>-55800</v>
      </c>
      <c r="K11" s="432">
        <f t="shared" si="2"/>
        <v>-0.0558</v>
      </c>
      <c r="L11" s="457">
        <v>996542</v>
      </c>
      <c r="M11" s="458">
        <v>996655</v>
      </c>
      <c r="N11" s="432">
        <f t="shared" si="3"/>
        <v>-113</v>
      </c>
      <c r="O11" s="432">
        <f t="shared" si="4"/>
        <v>-22600</v>
      </c>
      <c r="P11" s="432">
        <f t="shared" si="5"/>
        <v>-0.0226</v>
      </c>
      <c r="Q11" s="510"/>
    </row>
    <row r="12" spans="1:17" ht="15">
      <c r="A12" s="164">
        <v>4</v>
      </c>
      <c r="B12" s="165" t="s">
        <v>114</v>
      </c>
      <c r="C12" s="366">
        <v>5295200</v>
      </c>
      <c r="D12" s="40" t="s">
        <v>12</v>
      </c>
      <c r="E12" s="41" t="s">
        <v>347</v>
      </c>
      <c r="F12" s="372">
        <v>200</v>
      </c>
      <c r="G12" s="342">
        <v>1142</v>
      </c>
      <c r="H12" s="343">
        <v>26</v>
      </c>
      <c r="I12" s="278">
        <f t="shared" si="0"/>
        <v>1116</v>
      </c>
      <c r="J12" s="278">
        <f t="shared" si="1"/>
        <v>223200</v>
      </c>
      <c r="K12" s="278">
        <f t="shared" si="2"/>
        <v>0.2232</v>
      </c>
      <c r="L12" s="342">
        <v>729</v>
      </c>
      <c r="M12" s="343">
        <v>421</v>
      </c>
      <c r="N12" s="343">
        <f t="shared" si="3"/>
        <v>308</v>
      </c>
      <c r="O12" s="343">
        <f t="shared" si="4"/>
        <v>61600</v>
      </c>
      <c r="P12" s="343">
        <f t="shared" si="5"/>
        <v>0.0616</v>
      </c>
      <c r="Q12" s="766"/>
    </row>
    <row r="13" spans="1:17" ht="18" customHeight="1">
      <c r="A13" s="164">
        <v>5</v>
      </c>
      <c r="B13" s="165" t="s">
        <v>115</v>
      </c>
      <c r="C13" s="166">
        <v>4865050</v>
      </c>
      <c r="D13" s="170" t="s">
        <v>12</v>
      </c>
      <c r="E13" s="260" t="s">
        <v>347</v>
      </c>
      <c r="F13" s="171">
        <v>800</v>
      </c>
      <c r="G13" s="342">
        <v>14952</v>
      </c>
      <c r="H13" s="343">
        <v>14764</v>
      </c>
      <c r="I13" s="432">
        <f>G13-H13</f>
        <v>188</v>
      </c>
      <c r="J13" s="432">
        <f t="shared" si="1"/>
        <v>150400</v>
      </c>
      <c r="K13" s="432">
        <f t="shared" si="2"/>
        <v>0.1504</v>
      </c>
      <c r="L13" s="342">
        <v>10513</v>
      </c>
      <c r="M13" s="343">
        <v>10343</v>
      </c>
      <c r="N13" s="429">
        <f>L13-M13</f>
        <v>170</v>
      </c>
      <c r="O13" s="429">
        <f t="shared" si="4"/>
        <v>136000</v>
      </c>
      <c r="P13" s="429">
        <f t="shared" si="5"/>
        <v>0.136</v>
      </c>
      <c r="Q13" s="511"/>
    </row>
    <row r="14" spans="1:17" ht="18" customHeight="1">
      <c r="A14" s="164">
        <v>6</v>
      </c>
      <c r="B14" s="165" t="s">
        <v>374</v>
      </c>
      <c r="C14" s="166">
        <v>4864949</v>
      </c>
      <c r="D14" s="170" t="s">
        <v>12</v>
      </c>
      <c r="E14" s="260" t="s">
        <v>347</v>
      </c>
      <c r="F14" s="171">
        <v>2000</v>
      </c>
      <c r="G14" s="342">
        <v>14268</v>
      </c>
      <c r="H14" s="343">
        <v>14200</v>
      </c>
      <c r="I14" s="432">
        <f t="shared" si="0"/>
        <v>68</v>
      </c>
      <c r="J14" s="432">
        <f t="shared" si="1"/>
        <v>136000</v>
      </c>
      <c r="K14" s="432">
        <f t="shared" si="2"/>
        <v>0.136</v>
      </c>
      <c r="L14" s="342">
        <v>3801</v>
      </c>
      <c r="M14" s="343">
        <v>3761</v>
      </c>
      <c r="N14" s="429">
        <f t="shared" si="3"/>
        <v>40</v>
      </c>
      <c r="O14" s="429">
        <f t="shared" si="4"/>
        <v>80000</v>
      </c>
      <c r="P14" s="429">
        <f t="shared" si="5"/>
        <v>0.08</v>
      </c>
      <c r="Q14" s="507"/>
    </row>
    <row r="15" spans="1:17" ht="18" customHeight="1">
      <c r="A15" s="164">
        <v>7</v>
      </c>
      <c r="B15" s="363" t="s">
        <v>396</v>
      </c>
      <c r="C15" s="366">
        <v>5128434</v>
      </c>
      <c r="D15" s="170" t="s">
        <v>12</v>
      </c>
      <c r="E15" s="260" t="s">
        <v>347</v>
      </c>
      <c r="F15" s="372">
        <v>800</v>
      </c>
      <c r="G15" s="342">
        <v>977396</v>
      </c>
      <c r="H15" s="343">
        <v>977666</v>
      </c>
      <c r="I15" s="432">
        <f t="shared" si="0"/>
        <v>-270</v>
      </c>
      <c r="J15" s="432">
        <f t="shared" si="1"/>
        <v>-216000</v>
      </c>
      <c r="K15" s="432">
        <f t="shared" si="2"/>
        <v>-0.216</v>
      </c>
      <c r="L15" s="342">
        <v>988212</v>
      </c>
      <c r="M15" s="343">
        <v>988298</v>
      </c>
      <c r="N15" s="429">
        <f t="shared" si="3"/>
        <v>-86</v>
      </c>
      <c r="O15" s="429">
        <f t="shared" si="4"/>
        <v>-68800</v>
      </c>
      <c r="P15" s="429">
        <f t="shared" si="5"/>
        <v>-0.0688</v>
      </c>
      <c r="Q15" s="469"/>
    </row>
    <row r="16" spans="1:17" ht="18" customHeight="1">
      <c r="A16" s="164">
        <v>8</v>
      </c>
      <c r="B16" s="363" t="s">
        <v>395</v>
      </c>
      <c r="C16" s="366">
        <v>4864998</v>
      </c>
      <c r="D16" s="170" t="s">
        <v>12</v>
      </c>
      <c r="E16" s="260" t="s">
        <v>347</v>
      </c>
      <c r="F16" s="372">
        <v>800</v>
      </c>
      <c r="G16" s="342">
        <v>996434</v>
      </c>
      <c r="H16" s="343">
        <v>997594</v>
      </c>
      <c r="I16" s="432">
        <f>G16-H16</f>
        <v>-1160</v>
      </c>
      <c r="J16" s="432">
        <f>$F16*I16</f>
        <v>-928000</v>
      </c>
      <c r="K16" s="432">
        <f>J16/1000000</f>
        <v>-0.928</v>
      </c>
      <c r="L16" s="342">
        <v>993858</v>
      </c>
      <c r="M16" s="343">
        <v>994237</v>
      </c>
      <c r="N16" s="429">
        <f>L16-M16</f>
        <v>-379</v>
      </c>
      <c r="O16" s="429">
        <f>$F16*N16</f>
        <v>-303200</v>
      </c>
      <c r="P16" s="429">
        <f>O16/1000000</f>
        <v>-0.3032</v>
      </c>
      <c r="Q16" s="469"/>
    </row>
    <row r="17" spans="1:17" ht="18" customHeight="1">
      <c r="A17" s="164">
        <v>9</v>
      </c>
      <c r="B17" s="363" t="s">
        <v>389</v>
      </c>
      <c r="C17" s="366">
        <v>4864993</v>
      </c>
      <c r="D17" s="170" t="s">
        <v>12</v>
      </c>
      <c r="E17" s="260" t="s">
        <v>347</v>
      </c>
      <c r="F17" s="372">
        <v>800</v>
      </c>
      <c r="G17" s="342">
        <v>997456</v>
      </c>
      <c r="H17" s="343">
        <v>998071</v>
      </c>
      <c r="I17" s="432">
        <f>G17-H17</f>
        <v>-615</v>
      </c>
      <c r="J17" s="432">
        <f>$F17*I17</f>
        <v>-492000</v>
      </c>
      <c r="K17" s="432">
        <f>J17/1000000</f>
        <v>-0.492</v>
      </c>
      <c r="L17" s="342">
        <v>997716</v>
      </c>
      <c r="M17" s="343">
        <v>997911</v>
      </c>
      <c r="N17" s="429">
        <f>L17-M17</f>
        <v>-195</v>
      </c>
      <c r="O17" s="429">
        <f>$F17*N17</f>
        <v>-156000</v>
      </c>
      <c r="P17" s="429">
        <f>O17/1000000</f>
        <v>-0.156</v>
      </c>
      <c r="Q17" s="509"/>
    </row>
    <row r="18" spans="1:17" ht="15.75" customHeight="1">
      <c r="A18" s="164">
        <v>10</v>
      </c>
      <c r="B18" s="363" t="s">
        <v>434</v>
      </c>
      <c r="C18" s="366">
        <v>5128447</v>
      </c>
      <c r="D18" s="170" t="s">
        <v>12</v>
      </c>
      <c r="E18" s="260" t="s">
        <v>347</v>
      </c>
      <c r="F18" s="372">
        <v>800</v>
      </c>
      <c r="G18" s="342">
        <v>983792</v>
      </c>
      <c r="H18" s="343">
        <v>984175</v>
      </c>
      <c r="I18" s="278">
        <f>G18-H18</f>
        <v>-383</v>
      </c>
      <c r="J18" s="278">
        <f t="shared" si="1"/>
        <v>-306400</v>
      </c>
      <c r="K18" s="278">
        <f t="shared" si="2"/>
        <v>-0.3064</v>
      </c>
      <c r="L18" s="342">
        <v>994073</v>
      </c>
      <c r="M18" s="343">
        <v>994161</v>
      </c>
      <c r="N18" s="343">
        <f>L18-M18</f>
        <v>-88</v>
      </c>
      <c r="O18" s="343">
        <f t="shared" si="4"/>
        <v>-70400</v>
      </c>
      <c r="P18" s="343">
        <f t="shared" si="5"/>
        <v>-0.0704</v>
      </c>
      <c r="Q18" s="509"/>
    </row>
    <row r="19" spans="1:17" ht="18" customHeight="1">
      <c r="A19" s="164"/>
      <c r="B19" s="172" t="s">
        <v>380</v>
      </c>
      <c r="C19" s="166"/>
      <c r="D19" s="170"/>
      <c r="E19" s="260"/>
      <c r="F19" s="171"/>
      <c r="G19" s="108"/>
      <c r="H19" s="402"/>
      <c r="I19" s="432"/>
      <c r="J19" s="432"/>
      <c r="K19" s="432"/>
      <c r="L19" s="403"/>
      <c r="M19" s="402"/>
      <c r="N19" s="429"/>
      <c r="O19" s="429"/>
      <c r="P19" s="429"/>
      <c r="Q19" s="469"/>
    </row>
    <row r="20" spans="1:17" ht="18" customHeight="1">
      <c r="A20" s="164">
        <v>11</v>
      </c>
      <c r="B20" s="165" t="s">
        <v>198</v>
      </c>
      <c r="C20" s="166">
        <v>4865124</v>
      </c>
      <c r="D20" s="167" t="s">
        <v>12</v>
      </c>
      <c r="E20" s="260" t="s">
        <v>347</v>
      </c>
      <c r="F20" s="171">
        <v>100</v>
      </c>
      <c r="G20" s="342">
        <v>4616</v>
      </c>
      <c r="H20" s="343">
        <v>5625</v>
      </c>
      <c r="I20" s="432">
        <f aca="true" t="shared" si="6" ref="I20:I27">G20-H20</f>
        <v>-1009</v>
      </c>
      <c r="J20" s="432">
        <f t="shared" si="1"/>
        <v>-100900</v>
      </c>
      <c r="K20" s="432">
        <f t="shared" si="2"/>
        <v>-0.1009</v>
      </c>
      <c r="L20" s="342">
        <v>406295</v>
      </c>
      <c r="M20" s="343">
        <v>406241</v>
      </c>
      <c r="N20" s="429">
        <f aca="true" t="shared" si="7" ref="N20:N27">L20-M20</f>
        <v>54</v>
      </c>
      <c r="O20" s="429">
        <f t="shared" si="4"/>
        <v>5400</v>
      </c>
      <c r="P20" s="429">
        <f t="shared" si="5"/>
        <v>0.0054</v>
      </c>
      <c r="Q20" s="469"/>
    </row>
    <row r="21" spans="1:17" ht="13.5" customHeight="1">
      <c r="A21" s="164">
        <v>12</v>
      </c>
      <c r="B21" s="165" t="s">
        <v>199</v>
      </c>
      <c r="C21" s="166">
        <v>4865131</v>
      </c>
      <c r="D21" s="170" t="s">
        <v>12</v>
      </c>
      <c r="E21" s="260" t="s">
        <v>347</v>
      </c>
      <c r="F21" s="171">
        <v>75</v>
      </c>
      <c r="G21" s="342">
        <v>995794</v>
      </c>
      <c r="H21" s="343">
        <v>996763</v>
      </c>
      <c r="I21" s="483">
        <f>G21-H21</f>
        <v>-969</v>
      </c>
      <c r="J21" s="483">
        <f>$F21*I21</f>
        <v>-72675</v>
      </c>
      <c r="K21" s="483">
        <f>J21/1000000</f>
        <v>-0.072675</v>
      </c>
      <c r="L21" s="342">
        <v>6010</v>
      </c>
      <c r="M21" s="343">
        <v>5904</v>
      </c>
      <c r="N21" s="278">
        <f>L21-M21</f>
        <v>106</v>
      </c>
      <c r="O21" s="278">
        <f>$F21*N21</f>
        <v>7950</v>
      </c>
      <c r="P21" s="278">
        <f>O21/1000000</f>
        <v>0.00795</v>
      </c>
      <c r="Q21" s="481"/>
    </row>
    <row r="22" spans="1:17" ht="18" customHeight="1">
      <c r="A22" s="164">
        <v>13</v>
      </c>
      <c r="B22" s="168" t="s">
        <v>200</v>
      </c>
      <c r="C22" s="166">
        <v>4865126</v>
      </c>
      <c r="D22" s="170" t="s">
        <v>12</v>
      </c>
      <c r="E22" s="260" t="s">
        <v>347</v>
      </c>
      <c r="F22" s="171">
        <v>100</v>
      </c>
      <c r="G22" s="342">
        <v>29013</v>
      </c>
      <c r="H22" s="343">
        <v>28849</v>
      </c>
      <c r="I22" s="432">
        <f t="shared" si="6"/>
        <v>164</v>
      </c>
      <c r="J22" s="432">
        <f t="shared" si="1"/>
        <v>16400</v>
      </c>
      <c r="K22" s="432">
        <f t="shared" si="2"/>
        <v>0.0164</v>
      </c>
      <c r="L22" s="342">
        <v>383330</v>
      </c>
      <c r="M22" s="343">
        <v>383136</v>
      </c>
      <c r="N22" s="429">
        <f t="shared" si="7"/>
        <v>194</v>
      </c>
      <c r="O22" s="429">
        <f t="shared" si="4"/>
        <v>19400</v>
      </c>
      <c r="P22" s="429">
        <f t="shared" si="5"/>
        <v>0.0194</v>
      </c>
      <c r="Q22" s="469"/>
    </row>
    <row r="23" spans="1:17" ht="18" customHeight="1">
      <c r="A23" s="164">
        <v>14</v>
      </c>
      <c r="B23" s="165" t="s">
        <v>201</v>
      </c>
      <c r="C23" s="166">
        <v>4865178</v>
      </c>
      <c r="D23" s="170" t="s">
        <v>12</v>
      </c>
      <c r="E23" s="260" t="s">
        <v>347</v>
      </c>
      <c r="F23" s="171">
        <v>375</v>
      </c>
      <c r="G23" s="342">
        <v>998640</v>
      </c>
      <c r="H23" s="343">
        <v>998266</v>
      </c>
      <c r="I23" s="432">
        <f>G23-H23</f>
        <v>374</v>
      </c>
      <c r="J23" s="432">
        <f>$F23*I23</f>
        <v>140250</v>
      </c>
      <c r="K23" s="432">
        <f>J23/1000000</f>
        <v>0.14025</v>
      </c>
      <c r="L23" s="342">
        <v>999957</v>
      </c>
      <c r="M23" s="343">
        <v>999844</v>
      </c>
      <c r="N23" s="429">
        <f>L23-M23</f>
        <v>113</v>
      </c>
      <c r="O23" s="429">
        <f>$F23*N23</f>
        <v>42375</v>
      </c>
      <c r="P23" s="429">
        <f>O23/1000000</f>
        <v>0.042375</v>
      </c>
      <c r="Q23" s="469"/>
    </row>
    <row r="24" spans="1:17" ht="18" customHeight="1">
      <c r="A24" s="164">
        <v>15</v>
      </c>
      <c r="B24" s="165" t="s">
        <v>202</v>
      </c>
      <c r="C24" s="166">
        <v>4865128</v>
      </c>
      <c r="D24" s="170" t="s">
        <v>12</v>
      </c>
      <c r="E24" s="260" t="s">
        <v>347</v>
      </c>
      <c r="F24" s="171">
        <v>100</v>
      </c>
      <c r="G24" s="342">
        <v>990547</v>
      </c>
      <c r="H24" s="343">
        <v>990728</v>
      </c>
      <c r="I24" s="432">
        <f t="shared" si="6"/>
        <v>-181</v>
      </c>
      <c r="J24" s="432">
        <f t="shared" si="1"/>
        <v>-18100</v>
      </c>
      <c r="K24" s="432">
        <f t="shared" si="2"/>
        <v>-0.0181</v>
      </c>
      <c r="L24" s="342">
        <v>318489</v>
      </c>
      <c r="M24" s="343">
        <v>318190</v>
      </c>
      <c r="N24" s="429">
        <f t="shared" si="7"/>
        <v>299</v>
      </c>
      <c r="O24" s="429">
        <f t="shared" si="4"/>
        <v>29900</v>
      </c>
      <c r="P24" s="429">
        <f t="shared" si="5"/>
        <v>0.0299</v>
      </c>
      <c r="Q24" s="469"/>
    </row>
    <row r="25" spans="1:17" ht="18" customHeight="1">
      <c r="A25" s="164">
        <v>16</v>
      </c>
      <c r="B25" s="165" t="s">
        <v>203</v>
      </c>
      <c r="C25" s="166">
        <v>4865129</v>
      </c>
      <c r="D25" s="167" t="s">
        <v>12</v>
      </c>
      <c r="E25" s="260" t="s">
        <v>347</v>
      </c>
      <c r="F25" s="171">
        <v>100</v>
      </c>
      <c r="G25" s="342">
        <v>3608</v>
      </c>
      <c r="H25" s="343">
        <v>4416</v>
      </c>
      <c r="I25" s="432">
        <f t="shared" si="6"/>
        <v>-808</v>
      </c>
      <c r="J25" s="432">
        <f t="shared" si="1"/>
        <v>-80800</v>
      </c>
      <c r="K25" s="432">
        <f t="shared" si="2"/>
        <v>-0.0808</v>
      </c>
      <c r="L25" s="342">
        <v>200167</v>
      </c>
      <c r="M25" s="343">
        <v>200247</v>
      </c>
      <c r="N25" s="429">
        <f t="shared" si="7"/>
        <v>-80</v>
      </c>
      <c r="O25" s="429">
        <f t="shared" si="4"/>
        <v>-8000</v>
      </c>
      <c r="P25" s="429">
        <f t="shared" si="5"/>
        <v>-0.008</v>
      </c>
      <c r="Q25" s="469"/>
    </row>
    <row r="26" spans="1:17" ht="18" customHeight="1">
      <c r="A26" s="164">
        <v>17</v>
      </c>
      <c r="B26" s="165" t="s">
        <v>204</v>
      </c>
      <c r="C26" s="166">
        <v>4865130</v>
      </c>
      <c r="D26" s="170" t="s">
        <v>12</v>
      </c>
      <c r="E26" s="260" t="s">
        <v>347</v>
      </c>
      <c r="F26" s="171">
        <v>100</v>
      </c>
      <c r="G26" s="342">
        <v>3706</v>
      </c>
      <c r="H26" s="343">
        <v>4763</v>
      </c>
      <c r="I26" s="432">
        <f t="shared" si="6"/>
        <v>-1057</v>
      </c>
      <c r="J26" s="432">
        <f t="shared" si="1"/>
        <v>-105700</v>
      </c>
      <c r="K26" s="432">
        <f t="shared" si="2"/>
        <v>-0.1057</v>
      </c>
      <c r="L26" s="342">
        <v>257987</v>
      </c>
      <c r="M26" s="343">
        <v>258021</v>
      </c>
      <c r="N26" s="429">
        <f t="shared" si="7"/>
        <v>-34</v>
      </c>
      <c r="O26" s="429">
        <f t="shared" si="4"/>
        <v>-3400</v>
      </c>
      <c r="P26" s="429">
        <f t="shared" si="5"/>
        <v>-0.0034</v>
      </c>
      <c r="Q26" s="469"/>
    </row>
    <row r="27" spans="1:17" ht="18" customHeight="1">
      <c r="A27" s="164">
        <v>18</v>
      </c>
      <c r="B27" s="165" t="s">
        <v>205</v>
      </c>
      <c r="C27" s="166">
        <v>4865132</v>
      </c>
      <c r="D27" s="170" t="s">
        <v>12</v>
      </c>
      <c r="E27" s="260" t="s">
        <v>347</v>
      </c>
      <c r="F27" s="171">
        <v>100</v>
      </c>
      <c r="G27" s="342">
        <v>78770</v>
      </c>
      <c r="H27" s="343">
        <v>74203</v>
      </c>
      <c r="I27" s="432">
        <f t="shared" si="6"/>
        <v>4567</v>
      </c>
      <c r="J27" s="432">
        <f t="shared" si="1"/>
        <v>456700</v>
      </c>
      <c r="K27" s="432">
        <f t="shared" si="2"/>
        <v>0.4567</v>
      </c>
      <c r="L27" s="342">
        <v>715891</v>
      </c>
      <c r="M27" s="343">
        <v>715612</v>
      </c>
      <c r="N27" s="429">
        <f t="shared" si="7"/>
        <v>279</v>
      </c>
      <c r="O27" s="429">
        <f t="shared" si="4"/>
        <v>27900</v>
      </c>
      <c r="P27" s="429">
        <f t="shared" si="5"/>
        <v>0.0279</v>
      </c>
      <c r="Q27" s="470"/>
    </row>
    <row r="28" spans="1:17" ht="18" customHeight="1">
      <c r="A28" s="164"/>
      <c r="B28" s="173" t="s">
        <v>206</v>
      </c>
      <c r="C28" s="166"/>
      <c r="D28" s="170"/>
      <c r="E28" s="260"/>
      <c r="F28" s="171"/>
      <c r="G28" s="108"/>
      <c r="H28" s="402"/>
      <c r="I28" s="432"/>
      <c r="J28" s="432"/>
      <c r="K28" s="432"/>
      <c r="L28" s="403"/>
      <c r="M28" s="402"/>
      <c r="N28" s="429"/>
      <c r="O28" s="429"/>
      <c r="P28" s="429"/>
      <c r="Q28" s="469"/>
    </row>
    <row r="29" spans="1:17" ht="18" customHeight="1">
      <c r="A29" s="164">
        <v>19</v>
      </c>
      <c r="B29" s="165" t="s">
        <v>207</v>
      </c>
      <c r="C29" s="166">
        <v>4865037</v>
      </c>
      <c r="D29" s="170" t="s">
        <v>12</v>
      </c>
      <c r="E29" s="260" t="s">
        <v>347</v>
      </c>
      <c r="F29" s="171">
        <v>1100</v>
      </c>
      <c r="G29" s="342">
        <v>0</v>
      </c>
      <c r="H29" s="343">
        <v>0</v>
      </c>
      <c r="I29" s="432">
        <f>G29-H29</f>
        <v>0</v>
      </c>
      <c r="J29" s="432">
        <f t="shared" si="1"/>
        <v>0</v>
      </c>
      <c r="K29" s="432">
        <f t="shared" si="2"/>
        <v>0</v>
      </c>
      <c r="L29" s="342">
        <v>104774</v>
      </c>
      <c r="M29" s="343">
        <v>103930</v>
      </c>
      <c r="N29" s="429">
        <f>L29-M29</f>
        <v>844</v>
      </c>
      <c r="O29" s="429">
        <f t="shared" si="4"/>
        <v>928400</v>
      </c>
      <c r="P29" s="429">
        <f t="shared" si="5"/>
        <v>0.9284</v>
      </c>
      <c r="Q29" s="469"/>
    </row>
    <row r="30" spans="1:17" ht="18" customHeight="1">
      <c r="A30" s="164">
        <v>20</v>
      </c>
      <c r="B30" s="165" t="s">
        <v>208</v>
      </c>
      <c r="C30" s="166">
        <v>4865038</v>
      </c>
      <c r="D30" s="170" t="s">
        <v>12</v>
      </c>
      <c r="E30" s="260" t="s">
        <v>347</v>
      </c>
      <c r="F30" s="171">
        <v>1000</v>
      </c>
      <c r="G30" s="342">
        <v>999845</v>
      </c>
      <c r="H30" s="343">
        <v>999972</v>
      </c>
      <c r="I30" s="432">
        <f>G30-H30</f>
        <v>-127</v>
      </c>
      <c r="J30" s="432">
        <f t="shared" si="1"/>
        <v>-127000</v>
      </c>
      <c r="K30" s="432">
        <f t="shared" si="2"/>
        <v>-0.127</v>
      </c>
      <c r="L30" s="342">
        <v>44269</v>
      </c>
      <c r="M30" s="343">
        <v>44186</v>
      </c>
      <c r="N30" s="429">
        <f>L30-M30</f>
        <v>83</v>
      </c>
      <c r="O30" s="429">
        <f t="shared" si="4"/>
        <v>83000</v>
      </c>
      <c r="P30" s="429">
        <f t="shared" si="5"/>
        <v>0.083</v>
      </c>
      <c r="Q30" s="469"/>
    </row>
    <row r="31" spans="1:17" ht="18" customHeight="1">
      <c r="A31" s="164">
        <v>21</v>
      </c>
      <c r="B31" s="165" t="s">
        <v>209</v>
      </c>
      <c r="C31" s="166">
        <v>4865039</v>
      </c>
      <c r="D31" s="170" t="s">
        <v>12</v>
      </c>
      <c r="E31" s="260" t="s">
        <v>347</v>
      </c>
      <c r="F31" s="171">
        <v>1100</v>
      </c>
      <c r="G31" s="342">
        <v>0</v>
      </c>
      <c r="H31" s="343">
        <v>0</v>
      </c>
      <c r="I31" s="432">
        <f>G31-H31</f>
        <v>0</v>
      </c>
      <c r="J31" s="432">
        <f t="shared" si="1"/>
        <v>0</v>
      </c>
      <c r="K31" s="432">
        <f t="shared" si="2"/>
        <v>0</v>
      </c>
      <c r="L31" s="342">
        <v>145641</v>
      </c>
      <c r="M31" s="343">
        <v>146080</v>
      </c>
      <c r="N31" s="429">
        <f>L31-M31</f>
        <v>-439</v>
      </c>
      <c r="O31" s="429">
        <f t="shared" si="4"/>
        <v>-482900</v>
      </c>
      <c r="P31" s="429">
        <f t="shared" si="5"/>
        <v>-0.4829</v>
      </c>
      <c r="Q31" s="469"/>
    </row>
    <row r="32" spans="1:17" ht="18" customHeight="1">
      <c r="A32" s="164">
        <v>22</v>
      </c>
      <c r="B32" s="168" t="s">
        <v>210</v>
      </c>
      <c r="C32" s="166">
        <v>4865040</v>
      </c>
      <c r="D32" s="170" t="s">
        <v>12</v>
      </c>
      <c r="E32" s="260" t="s">
        <v>347</v>
      </c>
      <c r="F32" s="171">
        <v>1000</v>
      </c>
      <c r="G32" s="342">
        <v>3024</v>
      </c>
      <c r="H32" s="343">
        <v>2913</v>
      </c>
      <c r="I32" s="483">
        <f>G32-H32</f>
        <v>111</v>
      </c>
      <c r="J32" s="483">
        <f t="shared" si="1"/>
        <v>111000</v>
      </c>
      <c r="K32" s="483">
        <f t="shared" si="2"/>
        <v>0.111</v>
      </c>
      <c r="L32" s="342">
        <v>58516</v>
      </c>
      <c r="M32" s="343">
        <v>58384</v>
      </c>
      <c r="N32" s="278">
        <f>L32-M32</f>
        <v>132</v>
      </c>
      <c r="O32" s="278">
        <f t="shared" si="4"/>
        <v>132000</v>
      </c>
      <c r="P32" s="278">
        <f t="shared" si="5"/>
        <v>0.132</v>
      </c>
      <c r="Q32" s="469"/>
    </row>
    <row r="33" spans="1:17" ht="18" customHeight="1">
      <c r="A33" s="164"/>
      <c r="B33" s="173"/>
      <c r="C33" s="166"/>
      <c r="D33" s="170"/>
      <c r="E33" s="260"/>
      <c r="F33" s="171"/>
      <c r="G33" s="108"/>
      <c r="H33" s="402"/>
      <c r="I33" s="432"/>
      <c r="J33" s="432"/>
      <c r="K33" s="676">
        <f>SUM(K29:K32)</f>
        <v>-0.016</v>
      </c>
      <c r="L33" s="403"/>
      <c r="M33" s="402"/>
      <c r="N33" s="429"/>
      <c r="O33" s="429"/>
      <c r="P33" s="677">
        <f>SUM(P29:P32)</f>
        <v>0.6605000000000001</v>
      </c>
      <c r="Q33" s="469"/>
    </row>
    <row r="34" spans="1:17" ht="18" customHeight="1">
      <c r="A34" s="164"/>
      <c r="B34" s="172" t="s">
        <v>119</v>
      </c>
      <c r="C34" s="166"/>
      <c r="D34" s="167"/>
      <c r="E34" s="260"/>
      <c r="F34" s="171"/>
      <c r="G34" s="108"/>
      <c r="H34" s="402"/>
      <c r="I34" s="432"/>
      <c r="J34" s="432"/>
      <c r="K34" s="432"/>
      <c r="L34" s="403"/>
      <c r="M34" s="402"/>
      <c r="N34" s="429"/>
      <c r="O34" s="429"/>
      <c r="P34" s="429"/>
      <c r="Q34" s="469"/>
    </row>
    <row r="35" spans="1:17" ht="18" customHeight="1">
      <c r="A35" s="164">
        <v>23</v>
      </c>
      <c r="B35" s="539" t="s">
        <v>401</v>
      </c>
      <c r="C35" s="166">
        <v>4864845</v>
      </c>
      <c r="D35" s="165" t="s">
        <v>12</v>
      </c>
      <c r="E35" s="165" t="s">
        <v>347</v>
      </c>
      <c r="F35" s="171">
        <v>2000</v>
      </c>
      <c r="G35" s="342">
        <v>6373</v>
      </c>
      <c r="H35" s="343">
        <v>6329</v>
      </c>
      <c r="I35" s="432">
        <f>G35-H35</f>
        <v>44</v>
      </c>
      <c r="J35" s="432">
        <f t="shared" si="1"/>
        <v>88000</v>
      </c>
      <c r="K35" s="432">
        <f t="shared" si="2"/>
        <v>0.088</v>
      </c>
      <c r="L35" s="342">
        <v>74966</v>
      </c>
      <c r="M35" s="343">
        <v>74941</v>
      </c>
      <c r="N35" s="429">
        <f>L35-M35</f>
        <v>25</v>
      </c>
      <c r="O35" s="429">
        <f t="shared" si="4"/>
        <v>50000</v>
      </c>
      <c r="P35" s="429">
        <f t="shared" si="5"/>
        <v>0.05</v>
      </c>
      <c r="Q35" s="535"/>
    </row>
    <row r="36" spans="1:17" ht="18">
      <c r="A36" s="164">
        <v>24</v>
      </c>
      <c r="B36" s="165" t="s">
        <v>182</v>
      </c>
      <c r="C36" s="166">
        <v>4864862</v>
      </c>
      <c r="D36" s="170" t="s">
        <v>12</v>
      </c>
      <c r="E36" s="260" t="s">
        <v>347</v>
      </c>
      <c r="F36" s="171">
        <v>1000</v>
      </c>
      <c r="G36" s="342">
        <v>14866</v>
      </c>
      <c r="H36" s="343">
        <v>14789</v>
      </c>
      <c r="I36" s="432">
        <f>G36-H36</f>
        <v>77</v>
      </c>
      <c r="J36" s="432">
        <f t="shared" si="1"/>
        <v>77000</v>
      </c>
      <c r="K36" s="432">
        <f t="shared" si="2"/>
        <v>0.077</v>
      </c>
      <c r="L36" s="342">
        <v>741</v>
      </c>
      <c r="M36" s="343">
        <v>694</v>
      </c>
      <c r="N36" s="429">
        <f>L36-M36</f>
        <v>47</v>
      </c>
      <c r="O36" s="429">
        <f t="shared" si="4"/>
        <v>47000</v>
      </c>
      <c r="P36" s="429">
        <f t="shared" si="5"/>
        <v>0.047</v>
      </c>
      <c r="Q36" s="476"/>
    </row>
    <row r="37" spans="1:17" ht="18" customHeight="1">
      <c r="A37" s="164">
        <v>25</v>
      </c>
      <c r="B37" s="168" t="s">
        <v>183</v>
      </c>
      <c r="C37" s="166">
        <v>4865142</v>
      </c>
      <c r="D37" s="170" t="s">
        <v>12</v>
      </c>
      <c r="E37" s="260" t="s">
        <v>347</v>
      </c>
      <c r="F37" s="171">
        <v>500</v>
      </c>
      <c r="G37" s="342">
        <v>906656</v>
      </c>
      <c r="H37" s="343">
        <v>906634</v>
      </c>
      <c r="I37" s="432">
        <f>G37-H37</f>
        <v>22</v>
      </c>
      <c r="J37" s="432">
        <f t="shared" si="1"/>
        <v>11000</v>
      </c>
      <c r="K37" s="432">
        <f t="shared" si="2"/>
        <v>0.011</v>
      </c>
      <c r="L37" s="342">
        <v>61324</v>
      </c>
      <c r="M37" s="343">
        <v>61066</v>
      </c>
      <c r="N37" s="429">
        <f>L37-M37</f>
        <v>258</v>
      </c>
      <c r="O37" s="429">
        <f t="shared" si="4"/>
        <v>129000</v>
      </c>
      <c r="P37" s="429">
        <f t="shared" si="5"/>
        <v>0.129</v>
      </c>
      <c r="Q37" s="476"/>
    </row>
    <row r="38" spans="1:17" ht="18" customHeight="1">
      <c r="A38" s="164">
        <v>26</v>
      </c>
      <c r="B38" s="168" t="s">
        <v>409</v>
      </c>
      <c r="C38" s="166">
        <v>5128435</v>
      </c>
      <c r="D38" s="170" t="s">
        <v>12</v>
      </c>
      <c r="E38" s="260" t="s">
        <v>347</v>
      </c>
      <c r="F38" s="171">
        <v>400</v>
      </c>
      <c r="G38" s="342">
        <v>994836</v>
      </c>
      <c r="H38" s="343">
        <v>994836</v>
      </c>
      <c r="I38" s="483">
        <f>G38-H38</f>
        <v>0</v>
      </c>
      <c r="J38" s="483">
        <f>$F38*I38</f>
        <v>0</v>
      </c>
      <c r="K38" s="483">
        <f>J38/1000000</f>
        <v>0</v>
      </c>
      <c r="L38" s="342">
        <v>2916</v>
      </c>
      <c r="M38" s="343">
        <v>2916</v>
      </c>
      <c r="N38" s="278">
        <f>L38-M38</f>
        <v>0</v>
      </c>
      <c r="O38" s="278">
        <f>$F38*N38</f>
        <v>0</v>
      </c>
      <c r="P38" s="278">
        <f>O38/1000000</f>
        <v>0</v>
      </c>
      <c r="Q38" s="466"/>
    </row>
    <row r="39" spans="1:17" ht="18" customHeight="1">
      <c r="A39" s="164"/>
      <c r="B39" s="173" t="s">
        <v>187</v>
      </c>
      <c r="C39" s="166"/>
      <c r="D39" s="170"/>
      <c r="E39" s="260"/>
      <c r="F39" s="171"/>
      <c r="G39" s="108"/>
      <c r="H39" s="402"/>
      <c r="I39" s="432"/>
      <c r="J39" s="432"/>
      <c r="K39" s="432"/>
      <c r="L39" s="403"/>
      <c r="M39" s="402"/>
      <c r="N39" s="429"/>
      <c r="O39" s="429"/>
      <c r="P39" s="429"/>
      <c r="Q39" s="512"/>
    </row>
    <row r="40" spans="1:17" ht="17.25" customHeight="1">
      <c r="A40" s="164">
        <v>27</v>
      </c>
      <c r="B40" s="165" t="s">
        <v>400</v>
      </c>
      <c r="C40" s="166">
        <v>4864892</v>
      </c>
      <c r="D40" s="170" t="s">
        <v>12</v>
      </c>
      <c r="E40" s="260" t="s">
        <v>347</v>
      </c>
      <c r="F40" s="171">
        <v>-500</v>
      </c>
      <c r="G40" s="342">
        <v>999369</v>
      </c>
      <c r="H40" s="343">
        <v>999377</v>
      </c>
      <c r="I40" s="432">
        <f>G40-H40</f>
        <v>-8</v>
      </c>
      <c r="J40" s="432">
        <f t="shared" si="1"/>
        <v>4000</v>
      </c>
      <c r="K40" s="432">
        <f t="shared" si="2"/>
        <v>0.004</v>
      </c>
      <c r="L40" s="342">
        <v>17069</v>
      </c>
      <c r="M40" s="343">
        <v>17069</v>
      </c>
      <c r="N40" s="429">
        <f>L40-M40</f>
        <v>0</v>
      </c>
      <c r="O40" s="429">
        <f t="shared" si="4"/>
        <v>0</v>
      </c>
      <c r="P40" s="429">
        <f t="shared" si="5"/>
        <v>0</v>
      </c>
      <c r="Q40" s="512"/>
    </row>
    <row r="41" spans="1:17" ht="17.25" customHeight="1">
      <c r="A41" s="164">
        <v>28</v>
      </c>
      <c r="B41" s="165" t="s">
        <v>403</v>
      </c>
      <c r="C41" s="166">
        <v>4865048</v>
      </c>
      <c r="D41" s="170" t="s">
        <v>12</v>
      </c>
      <c r="E41" s="260" t="s">
        <v>347</v>
      </c>
      <c r="F41" s="169">
        <v>-250</v>
      </c>
      <c r="G41" s="342">
        <v>999871</v>
      </c>
      <c r="H41" s="343">
        <v>999871</v>
      </c>
      <c r="I41" s="483">
        <f>G41-H41</f>
        <v>0</v>
      </c>
      <c r="J41" s="483">
        <f>$F41*I41</f>
        <v>0</v>
      </c>
      <c r="K41" s="483">
        <f>J41/1000000</f>
        <v>0</v>
      </c>
      <c r="L41" s="342">
        <v>999883</v>
      </c>
      <c r="M41" s="343">
        <v>999883</v>
      </c>
      <c r="N41" s="278">
        <f>L41-M41</f>
        <v>0</v>
      </c>
      <c r="O41" s="278">
        <f>$F41*N41</f>
        <v>0</v>
      </c>
      <c r="P41" s="278">
        <f>O41/1000000</f>
        <v>0</v>
      </c>
      <c r="Q41" s="512"/>
    </row>
    <row r="42" spans="1:17" s="177" customFormat="1" ht="17.25" customHeight="1" thickBot="1">
      <c r="A42" s="177">
        <v>29</v>
      </c>
      <c r="B42" s="767" t="s">
        <v>119</v>
      </c>
      <c r="C42" s="177">
        <v>4902508</v>
      </c>
      <c r="D42" s="177" t="s">
        <v>12</v>
      </c>
      <c r="E42" s="177" t="s">
        <v>347</v>
      </c>
      <c r="F42" s="177">
        <v>833.33</v>
      </c>
      <c r="G42" s="567">
        <v>0</v>
      </c>
      <c r="H42" s="177">
        <v>0</v>
      </c>
      <c r="I42" s="177">
        <f>G42-H42</f>
        <v>0</v>
      </c>
      <c r="J42" s="177">
        <f>$F42*I42</f>
        <v>0</v>
      </c>
      <c r="K42" s="177">
        <f>J42/1000000</f>
        <v>0</v>
      </c>
      <c r="L42" s="567">
        <v>999580</v>
      </c>
      <c r="M42" s="177">
        <v>999599</v>
      </c>
      <c r="N42" s="177">
        <f>L42-M42</f>
        <v>-19</v>
      </c>
      <c r="O42" s="177">
        <f>$F42*N42</f>
        <v>-15833.27</v>
      </c>
      <c r="P42" s="177">
        <f>O42/1000000</f>
        <v>-0.01583327</v>
      </c>
      <c r="Q42" s="567"/>
    </row>
    <row r="43" s="460" customFormat="1" ht="16.5" customHeight="1" thickBot="1" thickTop="1"/>
    <row r="44" spans="1:17" ht="18" customHeight="1" thickTop="1">
      <c r="A44" s="163"/>
      <c r="B44" s="165"/>
      <c r="C44" s="166"/>
      <c r="D44" s="167"/>
      <c r="E44" s="260"/>
      <c r="F44" s="166"/>
      <c r="G44" s="166"/>
      <c r="H44" s="402"/>
      <c r="I44" s="402"/>
      <c r="J44" s="402"/>
      <c r="K44" s="402"/>
      <c r="L44" s="548"/>
      <c r="M44" s="402"/>
      <c r="N44" s="402"/>
      <c r="O44" s="402"/>
      <c r="P44" s="402"/>
      <c r="Q44" s="477"/>
    </row>
    <row r="45" spans="1:17" ht="21" customHeight="1" thickBot="1">
      <c r="A45" s="184"/>
      <c r="B45" s="405"/>
      <c r="C45" s="177"/>
      <c r="D45" s="179"/>
      <c r="E45" s="176"/>
      <c r="F45" s="177"/>
      <c r="G45" s="177"/>
      <c r="H45" s="549"/>
      <c r="I45" s="549"/>
      <c r="J45" s="549"/>
      <c r="K45" s="549"/>
      <c r="L45" s="549"/>
      <c r="M45" s="549"/>
      <c r="N45" s="549"/>
      <c r="O45" s="549"/>
      <c r="P45" s="549"/>
      <c r="Q45" s="550" t="str">
        <f>NDPL!Q1</f>
        <v>OCTOBER-2016</v>
      </c>
    </row>
    <row r="46" spans="1:17" ht="21.75" customHeight="1" thickTop="1">
      <c r="A46" s="161"/>
      <c r="B46" s="408" t="s">
        <v>349</v>
      </c>
      <c r="C46" s="166"/>
      <c r="D46" s="167"/>
      <c r="E46" s="260"/>
      <c r="F46" s="166"/>
      <c r="G46" s="409"/>
      <c r="H46" s="402"/>
      <c r="I46" s="402"/>
      <c r="J46" s="402"/>
      <c r="K46" s="402"/>
      <c r="L46" s="409"/>
      <c r="M46" s="402"/>
      <c r="N46" s="402"/>
      <c r="O46" s="402"/>
      <c r="P46" s="551"/>
      <c r="Q46" s="552"/>
    </row>
    <row r="47" spans="1:17" ht="21" customHeight="1">
      <c r="A47" s="164"/>
      <c r="B47" s="459" t="s">
        <v>393</v>
      </c>
      <c r="C47" s="166"/>
      <c r="D47" s="167"/>
      <c r="E47" s="260"/>
      <c r="F47" s="166"/>
      <c r="G47" s="108"/>
      <c r="H47" s="402"/>
      <c r="I47" s="402"/>
      <c r="J47" s="402"/>
      <c r="K47" s="402"/>
      <c r="L47" s="108"/>
      <c r="M47" s="402"/>
      <c r="N47" s="402"/>
      <c r="O47" s="402"/>
      <c r="P47" s="402"/>
      <c r="Q47" s="553"/>
    </row>
    <row r="48" spans="1:17" ht="18">
      <c r="A48" s="164">
        <v>30</v>
      </c>
      <c r="B48" s="165" t="s">
        <v>394</v>
      </c>
      <c r="C48" s="166">
        <v>5128418</v>
      </c>
      <c r="D48" s="170" t="s">
        <v>12</v>
      </c>
      <c r="E48" s="260" t="s">
        <v>347</v>
      </c>
      <c r="F48" s="166">
        <v>-1000</v>
      </c>
      <c r="G48" s="342">
        <v>948271</v>
      </c>
      <c r="H48" s="343">
        <v>949800</v>
      </c>
      <c r="I48" s="429">
        <f>G48-H48</f>
        <v>-1529</v>
      </c>
      <c r="J48" s="429">
        <f t="shared" si="1"/>
        <v>1529000</v>
      </c>
      <c r="K48" s="429">
        <f t="shared" si="2"/>
        <v>1.529</v>
      </c>
      <c r="L48" s="342">
        <v>971331</v>
      </c>
      <c r="M48" s="343">
        <v>971357</v>
      </c>
      <c r="N48" s="429">
        <f>L48-M48</f>
        <v>-26</v>
      </c>
      <c r="O48" s="429">
        <f t="shared" si="4"/>
        <v>26000</v>
      </c>
      <c r="P48" s="429">
        <f t="shared" si="5"/>
        <v>0.026</v>
      </c>
      <c r="Q48" s="554"/>
    </row>
    <row r="49" spans="1:17" ht="18">
      <c r="A49" s="164">
        <v>31</v>
      </c>
      <c r="B49" s="165" t="s">
        <v>405</v>
      </c>
      <c r="C49" s="166">
        <v>5128421</v>
      </c>
      <c r="D49" s="170" t="s">
        <v>12</v>
      </c>
      <c r="E49" s="260" t="s">
        <v>347</v>
      </c>
      <c r="F49" s="166">
        <v>-1000</v>
      </c>
      <c r="G49" s="342">
        <v>984113</v>
      </c>
      <c r="H49" s="343">
        <v>985602</v>
      </c>
      <c r="I49" s="284">
        <f>G49-H49</f>
        <v>-1489</v>
      </c>
      <c r="J49" s="284">
        <f>$F49*I49</f>
        <v>1489000</v>
      </c>
      <c r="K49" s="284">
        <f>J49/1000000</f>
        <v>1.489</v>
      </c>
      <c r="L49" s="342">
        <v>995308</v>
      </c>
      <c r="M49" s="343">
        <v>995335</v>
      </c>
      <c r="N49" s="284">
        <f>L49-M49</f>
        <v>-27</v>
      </c>
      <c r="O49" s="284">
        <f>$F49*N49</f>
        <v>27000</v>
      </c>
      <c r="P49" s="284">
        <f>O49/1000000</f>
        <v>0.027</v>
      </c>
      <c r="Q49" s="554"/>
    </row>
    <row r="50" spans="1:17" ht="18">
      <c r="A50" s="164"/>
      <c r="B50" s="459" t="s">
        <v>397</v>
      </c>
      <c r="C50" s="166"/>
      <c r="D50" s="170"/>
      <c r="E50" s="260"/>
      <c r="F50" s="166"/>
      <c r="G50" s="342"/>
      <c r="H50" s="343"/>
      <c r="I50" s="429"/>
      <c r="J50" s="429"/>
      <c r="K50" s="429"/>
      <c r="L50" s="342"/>
      <c r="M50" s="343"/>
      <c r="N50" s="429"/>
      <c r="O50" s="429"/>
      <c r="P50" s="429"/>
      <c r="Q50" s="554"/>
    </row>
    <row r="51" spans="1:17" ht="18">
      <c r="A51" s="164">
        <v>32</v>
      </c>
      <c r="B51" s="165" t="s">
        <v>394</v>
      </c>
      <c r="C51" s="166">
        <v>5128422</v>
      </c>
      <c r="D51" s="170" t="s">
        <v>12</v>
      </c>
      <c r="E51" s="260" t="s">
        <v>347</v>
      </c>
      <c r="F51" s="166">
        <v>-1000</v>
      </c>
      <c r="G51" s="342">
        <v>962719</v>
      </c>
      <c r="H51" s="343">
        <v>963560</v>
      </c>
      <c r="I51" s="429">
        <f>G51-H51</f>
        <v>-841</v>
      </c>
      <c r="J51" s="429">
        <f t="shared" si="1"/>
        <v>841000</v>
      </c>
      <c r="K51" s="429">
        <f t="shared" si="2"/>
        <v>0.841</v>
      </c>
      <c r="L51" s="342">
        <v>978688</v>
      </c>
      <c r="M51" s="343">
        <v>978707</v>
      </c>
      <c r="N51" s="429">
        <f>L51-M51</f>
        <v>-19</v>
      </c>
      <c r="O51" s="429">
        <f t="shared" si="4"/>
        <v>19000</v>
      </c>
      <c r="P51" s="429">
        <f t="shared" si="5"/>
        <v>0.019</v>
      </c>
      <c r="Q51" s="554"/>
    </row>
    <row r="52" spans="1:17" ht="18">
      <c r="A52" s="164">
        <v>33</v>
      </c>
      <c r="B52" s="165" t="s">
        <v>405</v>
      </c>
      <c r="C52" s="166">
        <v>5128428</v>
      </c>
      <c r="D52" s="170" t="s">
        <v>12</v>
      </c>
      <c r="E52" s="260" t="s">
        <v>347</v>
      </c>
      <c r="F52" s="166">
        <v>-1000</v>
      </c>
      <c r="G52" s="342">
        <v>977545</v>
      </c>
      <c r="H52" s="343">
        <v>978418</v>
      </c>
      <c r="I52" s="429">
        <f>G52-H52</f>
        <v>-873</v>
      </c>
      <c r="J52" s="429">
        <f>$F52*I52</f>
        <v>873000</v>
      </c>
      <c r="K52" s="429">
        <f>J52/1000000</f>
        <v>0.873</v>
      </c>
      <c r="L52" s="342">
        <v>990447</v>
      </c>
      <c r="M52" s="343">
        <v>990466</v>
      </c>
      <c r="N52" s="429">
        <f>L52-M52</f>
        <v>-19</v>
      </c>
      <c r="O52" s="429">
        <f>$F52*N52</f>
        <v>19000</v>
      </c>
      <c r="P52" s="429">
        <f>O52/1000000</f>
        <v>0.019</v>
      </c>
      <c r="Q52" s="554"/>
    </row>
    <row r="53" spans="1:17" ht="18" customHeight="1">
      <c r="A53" s="164"/>
      <c r="B53" s="172" t="s">
        <v>188</v>
      </c>
      <c r="C53" s="166"/>
      <c r="D53" s="167"/>
      <c r="E53" s="260"/>
      <c r="F53" s="171"/>
      <c r="G53" s="108"/>
      <c r="H53" s="402"/>
      <c r="I53" s="402"/>
      <c r="J53" s="402"/>
      <c r="K53" s="402"/>
      <c r="L53" s="403"/>
      <c r="M53" s="402"/>
      <c r="N53" s="402"/>
      <c r="O53" s="402"/>
      <c r="P53" s="402"/>
      <c r="Q53" s="469"/>
    </row>
    <row r="54" spans="1:17" ht="18">
      <c r="A54" s="164">
        <v>34</v>
      </c>
      <c r="B54" s="174" t="s">
        <v>212</v>
      </c>
      <c r="C54" s="166">
        <v>4865133</v>
      </c>
      <c r="D54" s="170" t="s">
        <v>12</v>
      </c>
      <c r="E54" s="260" t="s">
        <v>347</v>
      </c>
      <c r="F54" s="171">
        <v>100</v>
      </c>
      <c r="G54" s="342">
        <v>371540</v>
      </c>
      <c r="H54" s="343">
        <v>369058</v>
      </c>
      <c r="I54" s="429">
        <f>G54-H54</f>
        <v>2482</v>
      </c>
      <c r="J54" s="429">
        <f t="shared" si="1"/>
        <v>248200</v>
      </c>
      <c r="K54" s="429">
        <f t="shared" si="2"/>
        <v>0.2482</v>
      </c>
      <c r="L54" s="342">
        <v>49059</v>
      </c>
      <c r="M54" s="343">
        <v>49058</v>
      </c>
      <c r="N54" s="429">
        <f>L54-M54</f>
        <v>1</v>
      </c>
      <c r="O54" s="429">
        <f t="shared" si="4"/>
        <v>100</v>
      </c>
      <c r="P54" s="429">
        <f t="shared" si="5"/>
        <v>0.0001</v>
      </c>
      <c r="Q54" s="469"/>
    </row>
    <row r="55" spans="1:17" ht="18" customHeight="1">
      <c r="A55" s="164"/>
      <c r="B55" s="172" t="s">
        <v>190</v>
      </c>
      <c r="C55" s="166"/>
      <c r="D55" s="170"/>
      <c r="E55" s="260"/>
      <c r="F55" s="171"/>
      <c r="G55" s="108"/>
      <c r="H55" s="402"/>
      <c r="I55" s="429"/>
      <c r="J55" s="429"/>
      <c r="K55" s="429"/>
      <c r="L55" s="403"/>
      <c r="M55" s="402"/>
      <c r="N55" s="429"/>
      <c r="O55" s="429"/>
      <c r="P55" s="429"/>
      <c r="Q55" s="469"/>
    </row>
    <row r="56" spans="1:17" ht="18" customHeight="1">
      <c r="A56" s="164">
        <v>35</v>
      </c>
      <c r="B56" s="165" t="s">
        <v>177</v>
      </c>
      <c r="C56" s="166">
        <v>4865076</v>
      </c>
      <c r="D56" s="170" t="s">
        <v>12</v>
      </c>
      <c r="E56" s="260" t="s">
        <v>347</v>
      </c>
      <c r="F56" s="171">
        <v>100</v>
      </c>
      <c r="G56" s="342">
        <v>4927</v>
      </c>
      <c r="H56" s="343">
        <v>4561</v>
      </c>
      <c r="I56" s="429">
        <f>G56-H56</f>
        <v>366</v>
      </c>
      <c r="J56" s="429">
        <f t="shared" si="1"/>
        <v>36600</v>
      </c>
      <c r="K56" s="429">
        <f t="shared" si="2"/>
        <v>0.0366</v>
      </c>
      <c r="L56" s="342">
        <v>26584</v>
      </c>
      <c r="M56" s="343">
        <v>26424</v>
      </c>
      <c r="N56" s="429">
        <f>L56-M56</f>
        <v>160</v>
      </c>
      <c r="O56" s="429">
        <f t="shared" si="4"/>
        <v>16000</v>
      </c>
      <c r="P56" s="429">
        <f t="shared" si="5"/>
        <v>0.016</v>
      </c>
      <c r="Q56" s="469"/>
    </row>
    <row r="57" spans="1:17" ht="18" customHeight="1">
      <c r="A57" s="164">
        <v>36</v>
      </c>
      <c r="B57" s="168" t="s">
        <v>191</v>
      </c>
      <c r="C57" s="166">
        <v>4865077</v>
      </c>
      <c r="D57" s="170" t="s">
        <v>12</v>
      </c>
      <c r="E57" s="260" t="s">
        <v>347</v>
      </c>
      <c r="F57" s="171">
        <v>100</v>
      </c>
      <c r="G57" s="108"/>
      <c r="H57" s="402"/>
      <c r="I57" s="429">
        <f>G57-H57</f>
        <v>0</v>
      </c>
      <c r="J57" s="429">
        <f t="shared" si="1"/>
        <v>0</v>
      </c>
      <c r="K57" s="429">
        <f t="shared" si="2"/>
        <v>0</v>
      </c>
      <c r="L57" s="403"/>
      <c r="M57" s="402"/>
      <c r="N57" s="429">
        <f>L57-M57</f>
        <v>0</v>
      </c>
      <c r="O57" s="429">
        <f t="shared" si="4"/>
        <v>0</v>
      </c>
      <c r="P57" s="429">
        <f t="shared" si="5"/>
        <v>0</v>
      </c>
      <c r="Q57" s="469"/>
    </row>
    <row r="58" spans="1:17" ht="18" customHeight="1">
      <c r="A58" s="164"/>
      <c r="B58" s="172" t="s">
        <v>171</v>
      </c>
      <c r="C58" s="166"/>
      <c r="D58" s="170"/>
      <c r="E58" s="260"/>
      <c r="F58" s="171"/>
      <c r="G58" s="108"/>
      <c r="H58" s="402"/>
      <c r="I58" s="429"/>
      <c r="J58" s="429"/>
      <c r="K58" s="429"/>
      <c r="L58" s="403"/>
      <c r="M58" s="402"/>
      <c r="N58" s="429"/>
      <c r="O58" s="429"/>
      <c r="P58" s="429"/>
      <c r="Q58" s="469"/>
    </row>
    <row r="59" spans="1:17" ht="18" customHeight="1">
      <c r="A59" s="164">
        <v>37</v>
      </c>
      <c r="B59" s="165" t="s">
        <v>184</v>
      </c>
      <c r="C59" s="166">
        <v>4865093</v>
      </c>
      <c r="D59" s="170" t="s">
        <v>12</v>
      </c>
      <c r="E59" s="260" t="s">
        <v>347</v>
      </c>
      <c r="F59" s="171">
        <v>100</v>
      </c>
      <c r="G59" s="342">
        <v>79612</v>
      </c>
      <c r="H59" s="343">
        <v>79612</v>
      </c>
      <c r="I59" s="429">
        <f>G59-H59</f>
        <v>0</v>
      </c>
      <c r="J59" s="429">
        <f t="shared" si="1"/>
        <v>0</v>
      </c>
      <c r="K59" s="429">
        <f t="shared" si="2"/>
        <v>0</v>
      </c>
      <c r="L59" s="342">
        <v>70842</v>
      </c>
      <c r="M59" s="343">
        <v>70842</v>
      </c>
      <c r="N59" s="429">
        <f>L59-M59</f>
        <v>0</v>
      </c>
      <c r="O59" s="429">
        <f t="shared" si="4"/>
        <v>0</v>
      </c>
      <c r="P59" s="429">
        <f t="shared" si="5"/>
        <v>0</v>
      </c>
      <c r="Q59" s="469"/>
    </row>
    <row r="60" spans="1:17" ht="19.5" customHeight="1">
      <c r="A60" s="164">
        <v>38</v>
      </c>
      <c r="B60" s="168" t="s">
        <v>185</v>
      </c>
      <c r="C60" s="166">
        <v>4865094</v>
      </c>
      <c r="D60" s="170" t="s">
        <v>12</v>
      </c>
      <c r="E60" s="260" t="s">
        <v>347</v>
      </c>
      <c r="F60" s="171">
        <v>100</v>
      </c>
      <c r="G60" s="342">
        <v>89229</v>
      </c>
      <c r="H60" s="343">
        <v>88164</v>
      </c>
      <c r="I60" s="429">
        <f>G60-H60</f>
        <v>1065</v>
      </c>
      <c r="J60" s="429">
        <f t="shared" si="1"/>
        <v>106500</v>
      </c>
      <c r="K60" s="429">
        <f t="shared" si="2"/>
        <v>0.1065</v>
      </c>
      <c r="L60" s="342">
        <v>71213</v>
      </c>
      <c r="M60" s="343">
        <v>71160</v>
      </c>
      <c r="N60" s="429">
        <f>L60-M60</f>
        <v>53</v>
      </c>
      <c r="O60" s="429">
        <f t="shared" si="4"/>
        <v>5300</v>
      </c>
      <c r="P60" s="429">
        <f t="shared" si="5"/>
        <v>0.0053</v>
      </c>
      <c r="Q60" s="469"/>
    </row>
    <row r="61" spans="1:17" ht="22.5" customHeight="1">
      <c r="A61" s="164">
        <v>39</v>
      </c>
      <c r="B61" s="174" t="s">
        <v>211</v>
      </c>
      <c r="C61" s="166">
        <v>5269199</v>
      </c>
      <c r="D61" s="170" t="s">
        <v>12</v>
      </c>
      <c r="E61" s="260" t="s">
        <v>347</v>
      </c>
      <c r="F61" s="171">
        <v>100</v>
      </c>
      <c r="G61" s="457">
        <v>20645</v>
      </c>
      <c r="H61" s="458">
        <v>18803</v>
      </c>
      <c r="I61" s="432">
        <f>G61-H61</f>
        <v>1842</v>
      </c>
      <c r="J61" s="432">
        <f>$F61*I61</f>
        <v>184200</v>
      </c>
      <c r="K61" s="432">
        <f>J61/1000000</f>
        <v>0.1842</v>
      </c>
      <c r="L61" s="457">
        <v>21831</v>
      </c>
      <c r="M61" s="458">
        <v>21774</v>
      </c>
      <c r="N61" s="432">
        <f>L61-M61</f>
        <v>57</v>
      </c>
      <c r="O61" s="432">
        <f>$F61*N61</f>
        <v>5700</v>
      </c>
      <c r="P61" s="432">
        <f>O61/1000000</f>
        <v>0.0057</v>
      </c>
      <c r="Q61" s="678"/>
    </row>
    <row r="62" spans="1:17" ht="19.5" customHeight="1">
      <c r="A62" s="164"/>
      <c r="B62" s="172" t="s">
        <v>177</v>
      </c>
      <c r="C62" s="166"/>
      <c r="D62" s="170"/>
      <c r="E62" s="167"/>
      <c r="F62" s="171"/>
      <c r="G62" s="342"/>
      <c r="H62" s="343"/>
      <c r="I62" s="429"/>
      <c r="J62" s="429"/>
      <c r="K62" s="429"/>
      <c r="L62" s="403"/>
      <c r="M62" s="402"/>
      <c r="N62" s="429"/>
      <c r="O62" s="429"/>
      <c r="P62" s="429"/>
      <c r="Q62" s="469"/>
    </row>
    <row r="63" spans="1:17" ht="18">
      <c r="A63" s="164">
        <v>40</v>
      </c>
      <c r="B63" s="165" t="s">
        <v>178</v>
      </c>
      <c r="C63" s="166">
        <v>4865143</v>
      </c>
      <c r="D63" s="170" t="s">
        <v>12</v>
      </c>
      <c r="E63" s="167" t="s">
        <v>13</v>
      </c>
      <c r="F63" s="171">
        <v>100</v>
      </c>
      <c r="G63" s="342">
        <v>159177</v>
      </c>
      <c r="H63" s="343">
        <v>157413</v>
      </c>
      <c r="I63" s="284">
        <f>G63-H63</f>
        <v>1764</v>
      </c>
      <c r="J63" s="284">
        <f>$F63*I63</f>
        <v>176400</v>
      </c>
      <c r="K63" s="284">
        <f>J63/1000000</f>
        <v>0.1764</v>
      </c>
      <c r="L63" s="342">
        <v>912835</v>
      </c>
      <c r="M63" s="343">
        <v>912835</v>
      </c>
      <c r="N63" s="284">
        <f>L63-M63</f>
        <v>0</v>
      </c>
      <c r="O63" s="284">
        <f>$F63*N63</f>
        <v>0</v>
      </c>
      <c r="P63" s="284">
        <f>O63/1000000</f>
        <v>0</v>
      </c>
      <c r="Q63" s="507"/>
    </row>
    <row r="64" spans="1:20" ht="18" customHeight="1" thickBot="1">
      <c r="A64" s="175"/>
      <c r="B64" s="176"/>
      <c r="C64" s="177"/>
      <c r="D64" s="178"/>
      <c r="E64" s="179"/>
      <c r="F64" s="180"/>
      <c r="G64" s="181"/>
      <c r="H64" s="178"/>
      <c r="I64" s="184"/>
      <c r="J64" s="184"/>
      <c r="K64" s="184"/>
      <c r="L64" s="555"/>
      <c r="M64" s="178"/>
      <c r="N64" s="184"/>
      <c r="O64" s="184"/>
      <c r="P64" s="184"/>
      <c r="Q64" s="556"/>
      <c r="R64" s="92"/>
      <c r="S64" s="92"/>
      <c r="T64" s="92"/>
    </row>
    <row r="65" spans="1:20" ht="15.75" customHeight="1" thickTop="1">
      <c r="A65" s="557"/>
      <c r="B65" s="557"/>
      <c r="C65" s="557"/>
      <c r="D65" s="557"/>
      <c r="E65" s="557"/>
      <c r="F65" s="557"/>
      <c r="G65" s="557"/>
      <c r="H65" s="557"/>
      <c r="I65" s="557"/>
      <c r="J65" s="557"/>
      <c r="K65" s="557"/>
      <c r="L65" s="557"/>
      <c r="M65" s="557"/>
      <c r="N65" s="557"/>
      <c r="O65" s="557"/>
      <c r="P65" s="557"/>
      <c r="Q65" s="92"/>
      <c r="R65" s="92"/>
      <c r="S65" s="92"/>
      <c r="T65" s="92"/>
    </row>
    <row r="66" spans="1:20" ht="24" thickBot="1">
      <c r="A66" s="400" t="s">
        <v>367</v>
      </c>
      <c r="G66" s="515"/>
      <c r="H66" s="515"/>
      <c r="I66" s="48" t="s">
        <v>398</v>
      </c>
      <c r="J66" s="515"/>
      <c r="K66" s="515"/>
      <c r="L66" s="515"/>
      <c r="M66" s="515"/>
      <c r="N66" s="48" t="s">
        <v>399</v>
      </c>
      <c r="O66" s="515"/>
      <c r="P66" s="515"/>
      <c r="R66" s="92"/>
      <c r="S66" s="92"/>
      <c r="T66" s="92"/>
    </row>
    <row r="67" spans="1:20" ht="39.75" thickBot="1" thickTop="1">
      <c r="A67" s="558" t="s">
        <v>8</v>
      </c>
      <c r="B67" s="559" t="s">
        <v>9</v>
      </c>
      <c r="C67" s="560" t="s">
        <v>1</v>
      </c>
      <c r="D67" s="560" t="s">
        <v>2</v>
      </c>
      <c r="E67" s="560" t="s">
        <v>3</v>
      </c>
      <c r="F67" s="560" t="s">
        <v>10</v>
      </c>
      <c r="G67" s="558" t="str">
        <f>G5</f>
        <v>FINAL READING 01/11/2016</v>
      </c>
      <c r="H67" s="560" t="str">
        <f>H5</f>
        <v>INTIAL READING 01/10/2016</v>
      </c>
      <c r="I67" s="560" t="s">
        <v>4</v>
      </c>
      <c r="J67" s="560" t="s">
        <v>5</v>
      </c>
      <c r="K67" s="560" t="s">
        <v>6</v>
      </c>
      <c r="L67" s="558" t="str">
        <f>G67</f>
        <v>FINAL READING 01/11/2016</v>
      </c>
      <c r="M67" s="560" t="str">
        <f>H67</f>
        <v>INTIAL READING 01/10/2016</v>
      </c>
      <c r="N67" s="560" t="s">
        <v>4</v>
      </c>
      <c r="O67" s="560" t="s">
        <v>5</v>
      </c>
      <c r="P67" s="560" t="s">
        <v>6</v>
      </c>
      <c r="Q67" s="561" t="s">
        <v>310</v>
      </c>
      <c r="R67" s="92"/>
      <c r="S67" s="92"/>
      <c r="T67" s="92"/>
    </row>
    <row r="68" spans="1:20" ht="15.75" customHeight="1" thickTop="1">
      <c r="A68" s="562"/>
      <c r="B68" s="459" t="s">
        <v>393</v>
      </c>
      <c r="C68" s="563"/>
      <c r="D68" s="563"/>
      <c r="E68" s="563"/>
      <c r="F68" s="564"/>
      <c r="G68" s="563"/>
      <c r="H68" s="563"/>
      <c r="I68" s="563"/>
      <c r="J68" s="563"/>
      <c r="K68" s="564"/>
      <c r="L68" s="563"/>
      <c r="M68" s="563"/>
      <c r="N68" s="563"/>
      <c r="O68" s="563"/>
      <c r="P68" s="563"/>
      <c r="Q68" s="565"/>
      <c r="R68" s="92"/>
      <c r="S68" s="92"/>
      <c r="T68" s="92"/>
    </row>
    <row r="69" spans="1:20" ht="15.75" customHeight="1">
      <c r="A69" s="164">
        <v>1</v>
      </c>
      <c r="B69" s="165" t="s">
        <v>442</v>
      </c>
      <c r="C69" s="166">
        <v>5295127</v>
      </c>
      <c r="D69" s="349" t="s">
        <v>12</v>
      </c>
      <c r="E69" s="328" t="s">
        <v>347</v>
      </c>
      <c r="F69" s="171">
        <v>-100</v>
      </c>
      <c r="G69" s="342">
        <v>119633</v>
      </c>
      <c r="H69" s="343">
        <v>105902</v>
      </c>
      <c r="I69" s="278">
        <f>G69-H69</f>
        <v>13731</v>
      </c>
      <c r="J69" s="278">
        <f>$F69*I69</f>
        <v>-1373100</v>
      </c>
      <c r="K69" s="278">
        <f>J69/1000000</f>
        <v>-1.3731</v>
      </c>
      <c r="L69" s="342">
        <v>259</v>
      </c>
      <c r="M69" s="343">
        <v>251</v>
      </c>
      <c r="N69" s="278">
        <f>L69-M69</f>
        <v>8</v>
      </c>
      <c r="O69" s="278">
        <f>$F69*N69</f>
        <v>-800</v>
      </c>
      <c r="P69" s="278">
        <f>O69/1000000</f>
        <v>-0.0008</v>
      </c>
      <c r="Q69" s="481"/>
      <c r="R69" s="92"/>
      <c r="S69" s="92"/>
      <c r="T69" s="92"/>
    </row>
    <row r="70" spans="1:20" ht="15.75" customHeight="1">
      <c r="A70" s="164">
        <v>2</v>
      </c>
      <c r="B70" s="165" t="s">
        <v>445</v>
      </c>
      <c r="C70" s="166">
        <v>5128400</v>
      </c>
      <c r="D70" s="349" t="s">
        <v>12</v>
      </c>
      <c r="E70" s="328" t="s">
        <v>347</v>
      </c>
      <c r="F70" s="171">
        <v>-100</v>
      </c>
      <c r="G70" s="342">
        <v>609</v>
      </c>
      <c r="H70" s="343">
        <v>304</v>
      </c>
      <c r="I70" s="278">
        <f>G70-H70</f>
        <v>305</v>
      </c>
      <c r="J70" s="278">
        <f>$F70*I70</f>
        <v>-30500</v>
      </c>
      <c r="K70" s="278">
        <f>J70/1000000</f>
        <v>-0.0305</v>
      </c>
      <c r="L70" s="342">
        <v>160</v>
      </c>
      <c r="M70" s="343">
        <v>149</v>
      </c>
      <c r="N70" s="278">
        <f>L70-M70</f>
        <v>11</v>
      </c>
      <c r="O70" s="278">
        <f>$F70*N70</f>
        <v>-1100</v>
      </c>
      <c r="P70" s="278">
        <f>O70/1000000</f>
        <v>-0.0011</v>
      </c>
      <c r="Q70" s="481"/>
      <c r="R70" s="92"/>
      <c r="S70" s="92"/>
      <c r="T70" s="92"/>
    </row>
    <row r="71" spans="1:20" ht="15.75" customHeight="1">
      <c r="A71" s="566"/>
      <c r="B71" s="317" t="s">
        <v>364</v>
      </c>
      <c r="C71" s="336"/>
      <c r="D71" s="349"/>
      <c r="E71" s="328"/>
      <c r="F71" s="171"/>
      <c r="G71" s="168"/>
      <c r="H71" s="168"/>
      <c r="I71" s="168"/>
      <c r="J71" s="168"/>
      <c r="K71" s="168"/>
      <c r="L71" s="566"/>
      <c r="M71" s="168"/>
      <c r="N71" s="168"/>
      <c r="O71" s="168"/>
      <c r="P71" s="168"/>
      <c r="Q71" s="481"/>
      <c r="R71" s="92"/>
      <c r="S71" s="92"/>
      <c r="T71" s="92"/>
    </row>
    <row r="72" spans="1:20" ht="15.75" customHeight="1">
      <c r="A72" s="164">
        <v>3</v>
      </c>
      <c r="B72" s="165" t="s">
        <v>365</v>
      </c>
      <c r="C72" s="166">
        <v>4902555</v>
      </c>
      <c r="D72" s="349" t="s">
        <v>12</v>
      </c>
      <c r="E72" s="328" t="s">
        <v>347</v>
      </c>
      <c r="F72" s="171">
        <v>-75</v>
      </c>
      <c r="G72" s="342">
        <v>4363</v>
      </c>
      <c r="H72" s="343">
        <v>4000</v>
      </c>
      <c r="I72" s="278">
        <f>G72-H72</f>
        <v>363</v>
      </c>
      <c r="J72" s="278">
        <f>$F72*I72</f>
        <v>-27225</v>
      </c>
      <c r="K72" s="278">
        <f>J72/1000000</f>
        <v>-0.027225</v>
      </c>
      <c r="L72" s="342">
        <v>11805</v>
      </c>
      <c r="M72" s="343">
        <v>11616</v>
      </c>
      <c r="N72" s="278">
        <f>L72-M72</f>
        <v>189</v>
      </c>
      <c r="O72" s="278">
        <f>$F72*N72</f>
        <v>-14175</v>
      </c>
      <c r="P72" s="278">
        <f>O72/1000000</f>
        <v>-0.014175</v>
      </c>
      <c r="Q72" s="481"/>
      <c r="R72" s="92"/>
      <c r="S72" s="92"/>
      <c r="T72" s="92"/>
    </row>
    <row r="73" spans="1:20" s="518" customFormat="1" ht="15.75" customHeight="1" thickBot="1">
      <c r="A73" s="175">
        <v>4</v>
      </c>
      <c r="B73" s="460" t="s">
        <v>366</v>
      </c>
      <c r="C73" s="177">
        <v>4902581</v>
      </c>
      <c r="D73" s="178" t="s">
        <v>12</v>
      </c>
      <c r="E73" s="179" t="s">
        <v>347</v>
      </c>
      <c r="F73" s="184">
        <v>-100</v>
      </c>
      <c r="G73" s="567">
        <v>1531</v>
      </c>
      <c r="H73" s="184">
        <v>1321</v>
      </c>
      <c r="I73" s="184">
        <f>G73-H73</f>
        <v>210</v>
      </c>
      <c r="J73" s="184">
        <f>$F73*I73</f>
        <v>-21000</v>
      </c>
      <c r="K73" s="184">
        <f>J73/1000000</f>
        <v>-0.021</v>
      </c>
      <c r="L73" s="175">
        <v>4218</v>
      </c>
      <c r="M73" s="184">
        <v>4095</v>
      </c>
      <c r="N73" s="184">
        <f>L73-M73</f>
        <v>123</v>
      </c>
      <c r="O73" s="184">
        <f>$F73*N73</f>
        <v>-12300</v>
      </c>
      <c r="P73" s="184">
        <f>O73/1000000</f>
        <v>-0.0123</v>
      </c>
      <c r="Q73" s="556"/>
      <c r="R73" s="262"/>
      <c r="S73" s="262"/>
      <c r="T73" s="262"/>
    </row>
    <row r="74" spans="1:20" ht="15.75" customHeight="1" thickTop="1">
      <c r="A74" s="557"/>
      <c r="B74" s="557"/>
      <c r="C74" s="557"/>
      <c r="D74" s="557"/>
      <c r="E74" s="557"/>
      <c r="F74" s="557"/>
      <c r="G74" s="557"/>
      <c r="H74" s="557"/>
      <c r="I74" s="557"/>
      <c r="J74" s="557"/>
      <c r="K74" s="557"/>
      <c r="L74" s="557"/>
      <c r="M74" s="557"/>
      <c r="N74" s="557"/>
      <c r="O74" s="557"/>
      <c r="P74" s="557"/>
      <c r="Q74" s="92"/>
      <c r="R74" s="92"/>
      <c r="S74" s="92"/>
      <c r="T74" s="92"/>
    </row>
    <row r="75" spans="1:20" ht="15.75" customHeight="1">
      <c r="A75" s="557"/>
      <c r="B75" s="557"/>
      <c r="C75" s="557"/>
      <c r="D75" s="557"/>
      <c r="E75" s="557"/>
      <c r="F75" s="557"/>
      <c r="G75" s="557"/>
      <c r="H75" s="557"/>
      <c r="I75" s="557"/>
      <c r="J75" s="557"/>
      <c r="K75" s="557"/>
      <c r="L75" s="557"/>
      <c r="M75" s="557"/>
      <c r="N75" s="557"/>
      <c r="O75" s="557"/>
      <c r="P75" s="557"/>
      <c r="Q75" s="92"/>
      <c r="R75" s="92"/>
      <c r="S75" s="92"/>
      <c r="T75" s="92"/>
    </row>
    <row r="76" spans="1:16" ht="25.5" customHeight="1">
      <c r="A76" s="182" t="s">
        <v>339</v>
      </c>
      <c r="B76" s="536"/>
      <c r="C76" s="78"/>
      <c r="D76" s="536"/>
      <c r="E76" s="536"/>
      <c r="F76" s="536"/>
      <c r="G76" s="536"/>
      <c r="H76" s="536"/>
      <c r="I76" s="536"/>
      <c r="J76" s="536"/>
      <c r="K76" s="679">
        <f>SUM(K9:K64)+SUM(K72:K73)-K33</f>
        <v>4.3801499999999995</v>
      </c>
      <c r="L76" s="680"/>
      <c r="M76" s="680"/>
      <c r="N76" s="680"/>
      <c r="O76" s="680"/>
      <c r="P76" s="679">
        <f>SUM(P9:P64)+SUM(P72:P73)-P33</f>
        <v>0.7574167300000001</v>
      </c>
    </row>
    <row r="77" spans="1:16" ht="12.75">
      <c r="A77" s="536"/>
      <c r="B77" s="536"/>
      <c r="C77" s="536"/>
      <c r="D77" s="536"/>
      <c r="E77" s="536"/>
      <c r="F77" s="536"/>
      <c r="G77" s="536"/>
      <c r="H77" s="536"/>
      <c r="I77" s="536"/>
      <c r="J77" s="536"/>
      <c r="K77" s="536"/>
      <c r="L77" s="536"/>
      <c r="M77" s="536"/>
      <c r="N77" s="536"/>
      <c r="O77" s="536"/>
      <c r="P77" s="536"/>
    </row>
    <row r="78" spans="1:16" ht="9.75" customHeight="1">
      <c r="A78" s="536"/>
      <c r="B78" s="536"/>
      <c r="C78" s="536"/>
      <c r="D78" s="536"/>
      <c r="E78" s="536"/>
      <c r="F78" s="536"/>
      <c r="G78" s="536"/>
      <c r="H78" s="536"/>
      <c r="I78" s="536"/>
      <c r="J78" s="536"/>
      <c r="K78" s="536"/>
      <c r="L78" s="536"/>
      <c r="M78" s="536"/>
      <c r="N78" s="536"/>
      <c r="O78" s="536"/>
      <c r="P78" s="536"/>
    </row>
    <row r="79" spans="1:16" ht="12.75" hidden="1">
      <c r="A79" s="536"/>
      <c r="B79" s="536"/>
      <c r="C79" s="536"/>
      <c r="D79" s="536"/>
      <c r="E79" s="536"/>
      <c r="F79" s="536"/>
      <c r="G79" s="536"/>
      <c r="H79" s="536"/>
      <c r="I79" s="536"/>
      <c r="J79" s="536"/>
      <c r="K79" s="536"/>
      <c r="L79" s="536"/>
      <c r="M79" s="536"/>
      <c r="N79" s="536"/>
      <c r="O79" s="536"/>
      <c r="P79" s="536"/>
    </row>
    <row r="80" spans="1:16" ht="23.25" customHeight="1" thickBot="1">
      <c r="A80" s="536"/>
      <c r="B80" s="536"/>
      <c r="C80" s="681"/>
      <c r="D80" s="536"/>
      <c r="E80" s="536"/>
      <c r="F80" s="536"/>
      <c r="G80" s="536"/>
      <c r="H80" s="536"/>
      <c r="I80" s="536"/>
      <c r="J80" s="682"/>
      <c r="K80" s="624" t="s">
        <v>340</v>
      </c>
      <c r="L80" s="536"/>
      <c r="M80" s="536"/>
      <c r="N80" s="536"/>
      <c r="O80" s="536"/>
      <c r="P80" s="624" t="s">
        <v>341</v>
      </c>
    </row>
    <row r="81" spans="1:17" ht="20.25">
      <c r="A81" s="683"/>
      <c r="B81" s="684"/>
      <c r="C81" s="182"/>
      <c r="D81" s="612"/>
      <c r="E81" s="612"/>
      <c r="F81" s="612"/>
      <c r="G81" s="612"/>
      <c r="H81" s="612"/>
      <c r="I81" s="612"/>
      <c r="J81" s="685"/>
      <c r="K81" s="684"/>
      <c r="L81" s="684"/>
      <c r="M81" s="684"/>
      <c r="N81" s="684"/>
      <c r="O81" s="684"/>
      <c r="P81" s="684"/>
      <c r="Q81" s="613"/>
    </row>
    <row r="82" spans="1:17" ht="20.25">
      <c r="A82" s="248"/>
      <c r="B82" s="182" t="s">
        <v>337</v>
      </c>
      <c r="C82" s="182"/>
      <c r="D82" s="686"/>
      <c r="E82" s="686"/>
      <c r="F82" s="686"/>
      <c r="G82" s="686"/>
      <c r="H82" s="686"/>
      <c r="I82" s="686"/>
      <c r="J82" s="686"/>
      <c r="K82" s="687">
        <f>K76</f>
        <v>4.3801499999999995</v>
      </c>
      <c r="L82" s="688"/>
      <c r="M82" s="688"/>
      <c r="N82" s="688"/>
      <c r="O82" s="688"/>
      <c r="P82" s="687">
        <f>P76</f>
        <v>0.7574167300000001</v>
      </c>
      <c r="Q82" s="614"/>
    </row>
    <row r="83" spans="1:17" ht="20.25">
      <c r="A83" s="248"/>
      <c r="B83" s="182"/>
      <c r="C83" s="182"/>
      <c r="D83" s="686"/>
      <c r="E83" s="686"/>
      <c r="F83" s="686"/>
      <c r="G83" s="686"/>
      <c r="H83" s="686"/>
      <c r="I83" s="689"/>
      <c r="J83" s="59"/>
      <c r="K83" s="674"/>
      <c r="L83" s="674"/>
      <c r="M83" s="674"/>
      <c r="N83" s="674"/>
      <c r="O83" s="674"/>
      <c r="P83" s="674"/>
      <c r="Q83" s="614"/>
    </row>
    <row r="84" spans="1:17" ht="20.25">
      <c r="A84" s="248"/>
      <c r="B84" s="182" t="s">
        <v>330</v>
      </c>
      <c r="C84" s="182"/>
      <c r="D84" s="686"/>
      <c r="E84" s="686"/>
      <c r="F84" s="686"/>
      <c r="G84" s="686"/>
      <c r="H84" s="686"/>
      <c r="I84" s="686"/>
      <c r="J84" s="686"/>
      <c r="K84" s="687">
        <f>'STEPPED UP GENCO'!K41</f>
        <v>0.09154147200000001</v>
      </c>
      <c r="L84" s="687"/>
      <c r="M84" s="687"/>
      <c r="N84" s="687"/>
      <c r="O84" s="687"/>
      <c r="P84" s="687">
        <f>'STEPPED UP GENCO'!P41</f>
        <v>-0.3183791139</v>
      </c>
      <c r="Q84" s="614"/>
    </row>
    <row r="85" spans="1:17" ht="20.25">
      <c r="A85" s="248"/>
      <c r="B85" s="182"/>
      <c r="C85" s="182"/>
      <c r="D85" s="690"/>
      <c r="E85" s="690"/>
      <c r="F85" s="690"/>
      <c r="G85" s="690"/>
      <c r="H85" s="690"/>
      <c r="I85" s="691"/>
      <c r="J85" s="692"/>
      <c r="K85" s="515"/>
      <c r="L85" s="515"/>
      <c r="M85" s="515"/>
      <c r="N85" s="515"/>
      <c r="O85" s="515"/>
      <c r="P85" s="515"/>
      <c r="Q85" s="614"/>
    </row>
    <row r="86" spans="1:17" ht="20.25">
      <c r="A86" s="248"/>
      <c r="B86" s="182" t="s">
        <v>338</v>
      </c>
      <c r="C86" s="182"/>
      <c r="D86" s="515"/>
      <c r="E86" s="515"/>
      <c r="F86" s="515"/>
      <c r="G86" s="515"/>
      <c r="H86" s="515"/>
      <c r="I86" s="515"/>
      <c r="J86" s="515"/>
      <c r="K86" s="291">
        <f>SUM(K82:K85)</f>
        <v>4.471691472</v>
      </c>
      <c r="L86" s="515"/>
      <c r="M86" s="515"/>
      <c r="N86" s="515"/>
      <c r="O86" s="515"/>
      <c r="P86" s="693">
        <f>SUM(P82:P85)</f>
        <v>0.4390376161000001</v>
      </c>
      <c r="Q86" s="614"/>
    </row>
    <row r="87" spans="1:17" ht="20.25">
      <c r="A87" s="638"/>
      <c r="B87" s="515"/>
      <c r="C87" s="182"/>
      <c r="D87" s="515"/>
      <c r="E87" s="515"/>
      <c r="F87" s="515"/>
      <c r="G87" s="515"/>
      <c r="H87" s="515"/>
      <c r="I87" s="515"/>
      <c r="J87" s="515"/>
      <c r="K87" s="515"/>
      <c r="L87" s="515"/>
      <c r="M87" s="515"/>
      <c r="N87" s="515"/>
      <c r="O87" s="515"/>
      <c r="P87" s="515"/>
      <c r="Q87" s="614"/>
    </row>
    <row r="88" spans="1:17" ht="13.5" thickBot="1">
      <c r="A88" s="639"/>
      <c r="B88" s="615"/>
      <c r="C88" s="615"/>
      <c r="D88" s="615"/>
      <c r="E88" s="615"/>
      <c r="F88" s="615"/>
      <c r="G88" s="615"/>
      <c r="H88" s="615"/>
      <c r="I88" s="615"/>
      <c r="J88" s="615"/>
      <c r="K88" s="615"/>
      <c r="L88" s="615"/>
      <c r="M88" s="615"/>
      <c r="N88" s="615"/>
      <c r="O88" s="615"/>
      <c r="P88" s="615"/>
      <c r="Q88" s="616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5" zoomScaleNormal="70" zoomScaleSheetLayoutView="55" zoomScalePageLayoutView="0" workbookViewId="0" topLeftCell="C37">
      <selection activeCell="E42" sqref="E42"/>
    </sheetView>
  </sheetViews>
  <sheetFormatPr defaultColWidth="9.140625" defaultRowHeight="12.75"/>
  <cols>
    <col min="1" max="1" width="4.7109375" style="465" customWidth="1"/>
    <col min="2" max="2" width="26.7109375" style="465" customWidth="1"/>
    <col min="3" max="3" width="18.57421875" style="465" customWidth="1"/>
    <col min="4" max="4" width="12.8515625" style="465" customWidth="1"/>
    <col min="5" max="5" width="22.140625" style="465" customWidth="1"/>
    <col min="6" max="6" width="14.421875" style="465" customWidth="1"/>
    <col min="7" max="7" width="15.57421875" style="465" customWidth="1"/>
    <col min="8" max="8" width="15.28125" style="465" customWidth="1"/>
    <col min="9" max="9" width="15.00390625" style="465" customWidth="1"/>
    <col min="10" max="10" width="16.7109375" style="465" customWidth="1"/>
    <col min="11" max="11" width="16.57421875" style="465" customWidth="1"/>
    <col min="12" max="12" width="17.140625" style="465" customWidth="1"/>
    <col min="13" max="13" width="14.7109375" style="465" customWidth="1"/>
    <col min="14" max="14" width="15.7109375" style="465" customWidth="1"/>
    <col min="15" max="15" width="18.28125" style="465" customWidth="1"/>
    <col min="16" max="16" width="17.140625" style="465" customWidth="1"/>
    <col min="17" max="17" width="22.00390625" style="465" customWidth="1"/>
    <col min="18" max="16384" width="9.140625" style="465" customWidth="1"/>
  </cols>
  <sheetData>
    <row r="1" ht="26.25" customHeight="1">
      <c r="A1" s="1" t="s">
        <v>238</v>
      </c>
    </row>
    <row r="2" spans="1:17" ht="23.25" customHeight="1">
      <c r="A2" s="2" t="s">
        <v>239</v>
      </c>
      <c r="P2" s="694" t="str">
        <f>NDPL!Q1</f>
        <v>OCTOBER-2016</v>
      </c>
      <c r="Q2" s="694"/>
    </row>
    <row r="3" ht="23.25">
      <c r="A3" s="188" t="s">
        <v>215</v>
      </c>
    </row>
    <row r="4" spans="1:16" ht="24" thickBot="1">
      <c r="A4" s="3"/>
      <c r="G4" s="515"/>
      <c r="H4" s="515"/>
      <c r="I4" s="48" t="s">
        <v>398</v>
      </c>
      <c r="J4" s="515"/>
      <c r="K4" s="515"/>
      <c r="L4" s="515"/>
      <c r="M4" s="515"/>
      <c r="N4" s="48" t="s">
        <v>399</v>
      </c>
      <c r="O4" s="515"/>
      <c r="P4" s="515"/>
    </row>
    <row r="5" spans="1:17" ht="51.75" customHeight="1" thickBot="1" thickTop="1">
      <c r="A5" s="558" t="s">
        <v>8</v>
      </c>
      <c r="B5" s="559" t="s">
        <v>9</v>
      </c>
      <c r="C5" s="560" t="s">
        <v>1</v>
      </c>
      <c r="D5" s="560" t="s">
        <v>2</v>
      </c>
      <c r="E5" s="560" t="s">
        <v>3</v>
      </c>
      <c r="F5" s="560" t="s">
        <v>10</v>
      </c>
      <c r="G5" s="558" t="str">
        <f>NDPL!G5</f>
        <v>FINAL READING 01/11/2016</v>
      </c>
      <c r="H5" s="560" t="str">
        <f>NDPL!H5</f>
        <v>INTIAL READING 01/10/2016</v>
      </c>
      <c r="I5" s="560" t="s">
        <v>4</v>
      </c>
      <c r="J5" s="560" t="s">
        <v>5</v>
      </c>
      <c r="K5" s="560" t="s">
        <v>6</v>
      </c>
      <c r="L5" s="558" t="str">
        <f>NDPL!G5</f>
        <v>FINAL READING 01/11/2016</v>
      </c>
      <c r="M5" s="560" t="str">
        <f>NDPL!H5</f>
        <v>INTIAL READING 01/10/2016</v>
      </c>
      <c r="N5" s="560" t="s">
        <v>4</v>
      </c>
      <c r="O5" s="560" t="s">
        <v>5</v>
      </c>
      <c r="P5" s="560" t="s">
        <v>6</v>
      </c>
      <c r="Q5" s="561" t="s">
        <v>310</v>
      </c>
    </row>
    <row r="6" ht="14.25" thickBot="1" thickTop="1"/>
    <row r="7" spans="1:17" ht="24" customHeight="1" thickTop="1">
      <c r="A7" s="419" t="s">
        <v>232</v>
      </c>
      <c r="B7" s="60"/>
      <c r="C7" s="61"/>
      <c r="D7" s="61"/>
      <c r="E7" s="61"/>
      <c r="F7" s="61"/>
      <c r="G7" s="673"/>
      <c r="H7" s="671"/>
      <c r="I7" s="671"/>
      <c r="J7" s="671"/>
      <c r="K7" s="695"/>
      <c r="L7" s="696"/>
      <c r="M7" s="548"/>
      <c r="N7" s="671"/>
      <c r="O7" s="671"/>
      <c r="P7" s="697"/>
      <c r="Q7" s="599"/>
    </row>
    <row r="8" spans="1:17" ht="24" customHeight="1">
      <c r="A8" s="698" t="s">
        <v>216</v>
      </c>
      <c r="B8" s="88"/>
      <c r="C8" s="88"/>
      <c r="D8" s="88"/>
      <c r="E8" s="88"/>
      <c r="F8" s="88"/>
      <c r="G8" s="107"/>
      <c r="H8" s="674"/>
      <c r="I8" s="402"/>
      <c r="J8" s="402"/>
      <c r="K8" s="699"/>
      <c r="L8" s="403"/>
      <c r="M8" s="402"/>
      <c r="N8" s="402"/>
      <c r="O8" s="402"/>
      <c r="P8" s="700"/>
      <c r="Q8" s="469"/>
    </row>
    <row r="9" spans="1:17" ht="24" customHeight="1">
      <c r="A9" s="701" t="s">
        <v>217</v>
      </c>
      <c r="B9" s="88"/>
      <c r="C9" s="88"/>
      <c r="D9" s="88"/>
      <c r="E9" s="88"/>
      <c r="F9" s="88"/>
      <c r="G9" s="107"/>
      <c r="H9" s="674"/>
      <c r="I9" s="402"/>
      <c r="J9" s="402"/>
      <c r="K9" s="699"/>
      <c r="L9" s="403"/>
      <c r="M9" s="402"/>
      <c r="N9" s="402"/>
      <c r="O9" s="402"/>
      <c r="P9" s="700"/>
      <c r="Q9" s="469"/>
    </row>
    <row r="10" spans="1:17" ht="24" customHeight="1">
      <c r="A10" s="268">
        <v>1</v>
      </c>
      <c r="B10" s="270" t="s">
        <v>235</v>
      </c>
      <c r="C10" s="418">
        <v>5128430</v>
      </c>
      <c r="D10" s="272" t="s">
        <v>12</v>
      </c>
      <c r="E10" s="271" t="s">
        <v>347</v>
      </c>
      <c r="F10" s="272">
        <v>200</v>
      </c>
      <c r="G10" s="461">
        <v>0</v>
      </c>
      <c r="H10" s="462">
        <v>0</v>
      </c>
      <c r="I10" s="463">
        <f aca="true" t="shared" si="0" ref="I10:I15">G10-H10</f>
        <v>0</v>
      </c>
      <c r="J10" s="463">
        <f>$F10*I10</f>
        <v>0</v>
      </c>
      <c r="K10" s="484">
        <f>J10/1000000</f>
        <v>0</v>
      </c>
      <c r="L10" s="461">
        <v>3752</v>
      </c>
      <c r="M10" s="462">
        <v>1601</v>
      </c>
      <c r="N10" s="463">
        <f aca="true" t="shared" si="1" ref="N10:N15">L10-M10</f>
        <v>2151</v>
      </c>
      <c r="O10" s="463">
        <f>$F10*N10</f>
        <v>430200</v>
      </c>
      <c r="P10" s="485">
        <f>O10/1000000</f>
        <v>0.4302</v>
      </c>
      <c r="Q10" s="469" t="s">
        <v>450</v>
      </c>
    </row>
    <row r="11" spans="1:17" ht="24" customHeight="1">
      <c r="A11" s="268">
        <v>2</v>
      </c>
      <c r="B11" s="270" t="s">
        <v>236</v>
      </c>
      <c r="C11" s="418">
        <v>4864849</v>
      </c>
      <c r="D11" s="272" t="s">
        <v>12</v>
      </c>
      <c r="E11" s="271" t="s">
        <v>347</v>
      </c>
      <c r="F11" s="272">
        <v>1000</v>
      </c>
      <c r="G11" s="461">
        <v>1487</v>
      </c>
      <c r="H11" s="462">
        <v>1487</v>
      </c>
      <c r="I11" s="463">
        <f t="shared" si="0"/>
        <v>0</v>
      </c>
      <c r="J11" s="463">
        <f aca="true" t="shared" si="2" ref="J11:J34">$F11*I11</f>
        <v>0</v>
      </c>
      <c r="K11" s="484">
        <f aca="true" t="shared" si="3" ref="K11:K34">J11/1000000</f>
        <v>0</v>
      </c>
      <c r="L11" s="461">
        <v>38637</v>
      </c>
      <c r="M11" s="462">
        <v>38009</v>
      </c>
      <c r="N11" s="463">
        <f t="shared" si="1"/>
        <v>628</v>
      </c>
      <c r="O11" s="463">
        <f aca="true" t="shared" si="4" ref="O11:O34">$F11*N11</f>
        <v>628000</v>
      </c>
      <c r="P11" s="485">
        <f aca="true" t="shared" si="5" ref="P11:P34">O11/1000000</f>
        <v>0.628</v>
      </c>
      <c r="Q11" s="469"/>
    </row>
    <row r="12" spans="1:17" ht="24" customHeight="1">
      <c r="A12" s="268">
        <v>3</v>
      </c>
      <c r="B12" s="270" t="s">
        <v>218</v>
      </c>
      <c r="C12" s="418">
        <v>4864846</v>
      </c>
      <c r="D12" s="272" t="s">
        <v>12</v>
      </c>
      <c r="E12" s="271" t="s">
        <v>347</v>
      </c>
      <c r="F12" s="272">
        <v>1000</v>
      </c>
      <c r="G12" s="461">
        <v>3949</v>
      </c>
      <c r="H12" s="462">
        <v>3949</v>
      </c>
      <c r="I12" s="463">
        <f t="shared" si="0"/>
        <v>0</v>
      </c>
      <c r="J12" s="463">
        <f t="shared" si="2"/>
        <v>0</v>
      </c>
      <c r="K12" s="484">
        <f t="shared" si="3"/>
        <v>0</v>
      </c>
      <c r="L12" s="461">
        <v>47437</v>
      </c>
      <c r="M12" s="462">
        <v>46649</v>
      </c>
      <c r="N12" s="463">
        <f t="shared" si="1"/>
        <v>788</v>
      </c>
      <c r="O12" s="463">
        <f t="shared" si="4"/>
        <v>788000</v>
      </c>
      <c r="P12" s="485">
        <f t="shared" si="5"/>
        <v>0.788</v>
      </c>
      <c r="Q12" s="469"/>
    </row>
    <row r="13" spans="1:17" ht="24" customHeight="1">
      <c r="A13" s="268">
        <v>4</v>
      </c>
      <c r="B13" s="270" t="s">
        <v>219</v>
      </c>
      <c r="C13" s="418">
        <v>4864828</v>
      </c>
      <c r="D13" s="272" t="s">
        <v>12</v>
      </c>
      <c r="E13" s="271" t="s">
        <v>347</v>
      </c>
      <c r="F13" s="272">
        <v>133.333</v>
      </c>
      <c r="G13" s="461">
        <v>47</v>
      </c>
      <c r="H13" s="462">
        <v>47</v>
      </c>
      <c r="I13" s="463">
        <f t="shared" si="0"/>
        <v>0</v>
      </c>
      <c r="J13" s="463">
        <f>$F13*I13</f>
        <v>0</v>
      </c>
      <c r="K13" s="484">
        <f>J13/1000000</f>
        <v>0</v>
      </c>
      <c r="L13" s="461">
        <v>38607</v>
      </c>
      <c r="M13" s="462">
        <v>38907</v>
      </c>
      <c r="N13" s="463">
        <f t="shared" si="1"/>
        <v>-300</v>
      </c>
      <c r="O13" s="463">
        <f>$F13*N13</f>
        <v>-39999.9</v>
      </c>
      <c r="P13" s="485">
        <f>O13/1000000</f>
        <v>-0.039999900000000005</v>
      </c>
      <c r="Q13" s="469"/>
    </row>
    <row r="14" spans="1:17" ht="24" customHeight="1">
      <c r="A14" s="268">
        <v>5</v>
      </c>
      <c r="B14" s="270" t="s">
        <v>407</v>
      </c>
      <c r="C14" s="418">
        <v>4864850</v>
      </c>
      <c r="D14" s="272" t="s">
        <v>12</v>
      </c>
      <c r="E14" s="271" t="s">
        <v>347</v>
      </c>
      <c r="F14" s="272">
        <v>1000</v>
      </c>
      <c r="G14" s="461">
        <v>5873</v>
      </c>
      <c r="H14" s="462">
        <v>5698</v>
      </c>
      <c r="I14" s="463">
        <f t="shared" si="0"/>
        <v>175</v>
      </c>
      <c r="J14" s="463">
        <f t="shared" si="2"/>
        <v>175000</v>
      </c>
      <c r="K14" s="484">
        <f t="shared" si="3"/>
        <v>0.175</v>
      </c>
      <c r="L14" s="461">
        <v>11445</v>
      </c>
      <c r="M14" s="462">
        <v>11438</v>
      </c>
      <c r="N14" s="463">
        <f t="shared" si="1"/>
        <v>7</v>
      </c>
      <c r="O14" s="463">
        <f t="shared" si="4"/>
        <v>7000</v>
      </c>
      <c r="P14" s="485">
        <f t="shared" si="5"/>
        <v>0.007</v>
      </c>
      <c r="Q14" s="469"/>
    </row>
    <row r="15" spans="1:17" ht="24" customHeight="1">
      <c r="A15" s="268">
        <v>6</v>
      </c>
      <c r="B15" s="270" t="s">
        <v>406</v>
      </c>
      <c r="C15" s="418">
        <v>4864900</v>
      </c>
      <c r="D15" s="272" t="s">
        <v>12</v>
      </c>
      <c r="E15" s="271" t="s">
        <v>347</v>
      </c>
      <c r="F15" s="272">
        <v>500</v>
      </c>
      <c r="G15" s="461">
        <v>12564</v>
      </c>
      <c r="H15" s="462">
        <v>12639</v>
      </c>
      <c r="I15" s="463">
        <f t="shared" si="0"/>
        <v>-75</v>
      </c>
      <c r="J15" s="463">
        <f>$F15*I15</f>
        <v>-37500</v>
      </c>
      <c r="K15" s="484">
        <f>J15/1000000</f>
        <v>-0.0375</v>
      </c>
      <c r="L15" s="461">
        <v>61601</v>
      </c>
      <c r="M15" s="462">
        <v>61661</v>
      </c>
      <c r="N15" s="463">
        <f t="shared" si="1"/>
        <v>-60</v>
      </c>
      <c r="O15" s="463">
        <f>$F15*N15</f>
        <v>-30000</v>
      </c>
      <c r="P15" s="485">
        <f>O15/1000000</f>
        <v>-0.03</v>
      </c>
      <c r="Q15" s="469"/>
    </row>
    <row r="16" spans="1:17" ht="24" customHeight="1">
      <c r="A16" s="702" t="s">
        <v>220</v>
      </c>
      <c r="B16" s="270"/>
      <c r="C16" s="418"/>
      <c r="D16" s="272"/>
      <c r="E16" s="270"/>
      <c r="F16" s="272"/>
      <c r="G16" s="703"/>
      <c r="H16" s="463"/>
      <c r="I16" s="463"/>
      <c r="J16" s="463"/>
      <c r="K16" s="484"/>
      <c r="L16" s="703"/>
      <c r="M16" s="463"/>
      <c r="N16" s="463"/>
      <c r="O16" s="463"/>
      <c r="P16" s="485"/>
      <c r="Q16" s="469"/>
    </row>
    <row r="17" spans="1:17" ht="24" customHeight="1">
      <c r="A17" s="268">
        <v>7</v>
      </c>
      <c r="B17" s="270" t="s">
        <v>237</v>
      </c>
      <c r="C17" s="418">
        <v>4864804</v>
      </c>
      <c r="D17" s="272" t="s">
        <v>12</v>
      </c>
      <c r="E17" s="271" t="s">
        <v>347</v>
      </c>
      <c r="F17" s="272">
        <v>100</v>
      </c>
      <c r="G17" s="461">
        <v>995207</v>
      </c>
      <c r="H17" s="462">
        <v>995207</v>
      </c>
      <c r="I17" s="463">
        <f>G17-H17</f>
        <v>0</v>
      </c>
      <c r="J17" s="463">
        <f t="shared" si="2"/>
        <v>0</v>
      </c>
      <c r="K17" s="484">
        <f t="shared" si="3"/>
        <v>0</v>
      </c>
      <c r="L17" s="461">
        <v>999945</v>
      </c>
      <c r="M17" s="462">
        <v>999945</v>
      </c>
      <c r="N17" s="463">
        <f>L17-M17</f>
        <v>0</v>
      </c>
      <c r="O17" s="463">
        <f t="shared" si="4"/>
        <v>0</v>
      </c>
      <c r="P17" s="485">
        <f t="shared" si="5"/>
        <v>0</v>
      </c>
      <c r="Q17" s="469"/>
    </row>
    <row r="18" spans="1:17" ht="24" customHeight="1">
      <c r="A18" s="268">
        <v>8</v>
      </c>
      <c r="B18" s="270" t="s">
        <v>236</v>
      </c>
      <c r="C18" s="418">
        <v>4865163</v>
      </c>
      <c r="D18" s="272" t="s">
        <v>12</v>
      </c>
      <c r="E18" s="271" t="s">
        <v>347</v>
      </c>
      <c r="F18" s="272">
        <v>100</v>
      </c>
      <c r="G18" s="461">
        <v>996367</v>
      </c>
      <c r="H18" s="462">
        <v>996367</v>
      </c>
      <c r="I18" s="463">
        <f>G18-H18</f>
        <v>0</v>
      </c>
      <c r="J18" s="463">
        <f t="shared" si="2"/>
        <v>0</v>
      </c>
      <c r="K18" s="484">
        <f t="shared" si="3"/>
        <v>0</v>
      </c>
      <c r="L18" s="461">
        <v>838</v>
      </c>
      <c r="M18" s="462">
        <v>839</v>
      </c>
      <c r="N18" s="463">
        <f>L18-M18</f>
        <v>-1</v>
      </c>
      <c r="O18" s="463">
        <f t="shared" si="4"/>
        <v>-100</v>
      </c>
      <c r="P18" s="485">
        <f t="shared" si="5"/>
        <v>-0.0001</v>
      </c>
      <c r="Q18" s="469"/>
    </row>
    <row r="19" spans="1:17" ht="24" customHeight="1">
      <c r="A19" s="269"/>
      <c r="B19" s="270"/>
      <c r="C19" s="418"/>
      <c r="D19" s="272"/>
      <c r="E19" s="88"/>
      <c r="F19" s="272"/>
      <c r="G19" s="403"/>
      <c r="H19" s="402"/>
      <c r="I19" s="402"/>
      <c r="J19" s="402"/>
      <c r="K19" s="699"/>
      <c r="L19" s="403"/>
      <c r="M19" s="402"/>
      <c r="N19" s="402"/>
      <c r="O19" s="402"/>
      <c r="P19" s="700"/>
      <c r="Q19" s="469"/>
    </row>
    <row r="20" spans="1:17" ht="24" customHeight="1">
      <c r="A20" s="269"/>
      <c r="B20" s="704" t="s">
        <v>231</v>
      </c>
      <c r="C20" s="705"/>
      <c r="D20" s="272"/>
      <c r="E20" s="270"/>
      <c r="F20" s="286"/>
      <c r="G20" s="403"/>
      <c r="H20" s="402"/>
      <c r="I20" s="402"/>
      <c r="J20" s="402"/>
      <c r="K20" s="706">
        <f>SUM(K10:K18)</f>
        <v>0.13749999999999998</v>
      </c>
      <c r="L20" s="707"/>
      <c r="M20" s="708"/>
      <c r="N20" s="708"/>
      <c r="O20" s="708"/>
      <c r="P20" s="709">
        <f>SUM(P10:P18)</f>
        <v>1.7831001</v>
      </c>
      <c r="Q20" s="469"/>
    </row>
    <row r="21" spans="1:17" ht="24" customHeight="1">
      <c r="A21" s="269"/>
      <c r="B21" s="157"/>
      <c r="C21" s="705"/>
      <c r="D21" s="272"/>
      <c r="E21" s="270"/>
      <c r="F21" s="286"/>
      <c r="G21" s="403"/>
      <c r="H21" s="402"/>
      <c r="I21" s="402"/>
      <c r="J21" s="402"/>
      <c r="K21" s="710"/>
      <c r="L21" s="403"/>
      <c r="M21" s="402"/>
      <c r="N21" s="402"/>
      <c r="O21" s="402"/>
      <c r="P21" s="711"/>
      <c r="Q21" s="469"/>
    </row>
    <row r="22" spans="1:17" ht="24" customHeight="1">
      <c r="A22" s="702" t="s">
        <v>221</v>
      </c>
      <c r="B22" s="88"/>
      <c r="C22" s="712"/>
      <c r="D22" s="286"/>
      <c r="E22" s="88"/>
      <c r="F22" s="286"/>
      <c r="G22" s="403"/>
      <c r="H22" s="402"/>
      <c r="I22" s="402"/>
      <c r="J22" s="402"/>
      <c r="K22" s="699"/>
      <c r="L22" s="403"/>
      <c r="M22" s="402"/>
      <c r="N22" s="402"/>
      <c r="O22" s="402"/>
      <c r="P22" s="700"/>
      <c r="Q22" s="469"/>
    </row>
    <row r="23" spans="1:17" ht="24" customHeight="1">
      <c r="A23" s="269"/>
      <c r="B23" s="88"/>
      <c r="C23" s="712"/>
      <c r="D23" s="286"/>
      <c r="E23" s="88"/>
      <c r="F23" s="286"/>
      <c r="G23" s="403"/>
      <c r="H23" s="402"/>
      <c r="I23" s="402"/>
      <c r="J23" s="402"/>
      <c r="K23" s="699"/>
      <c r="L23" s="403"/>
      <c r="M23" s="402"/>
      <c r="N23" s="402"/>
      <c r="O23" s="402"/>
      <c r="P23" s="700"/>
      <c r="Q23" s="469"/>
    </row>
    <row r="24" spans="1:17" ht="24" customHeight="1">
      <c r="A24" s="268">
        <v>9</v>
      </c>
      <c r="B24" s="88" t="s">
        <v>222</v>
      </c>
      <c r="C24" s="418">
        <v>4865065</v>
      </c>
      <c r="D24" s="286" t="s">
        <v>12</v>
      </c>
      <c r="E24" s="271" t="s">
        <v>347</v>
      </c>
      <c r="F24" s="272">
        <v>100</v>
      </c>
      <c r="G24" s="461">
        <v>3438</v>
      </c>
      <c r="H24" s="462">
        <v>3438</v>
      </c>
      <c r="I24" s="463">
        <f aca="true" t="shared" si="6" ref="I24:I30">G24-H24</f>
        <v>0</v>
      </c>
      <c r="J24" s="463">
        <f t="shared" si="2"/>
        <v>0</v>
      </c>
      <c r="K24" s="484">
        <f t="shared" si="3"/>
        <v>0</v>
      </c>
      <c r="L24" s="461">
        <v>34490</v>
      </c>
      <c r="M24" s="462">
        <v>34490</v>
      </c>
      <c r="N24" s="463">
        <f aca="true" t="shared" si="7" ref="N24:N30">L24-M24</f>
        <v>0</v>
      </c>
      <c r="O24" s="463">
        <f t="shared" si="4"/>
        <v>0</v>
      </c>
      <c r="P24" s="485">
        <f t="shared" si="5"/>
        <v>0</v>
      </c>
      <c r="Q24" s="469"/>
    </row>
    <row r="25" spans="1:17" ht="24" customHeight="1">
      <c r="A25" s="268">
        <v>10</v>
      </c>
      <c r="B25" s="88" t="s">
        <v>223</v>
      </c>
      <c r="C25" s="418">
        <v>4865066</v>
      </c>
      <c r="D25" s="286" t="s">
        <v>12</v>
      </c>
      <c r="E25" s="271" t="s">
        <v>347</v>
      </c>
      <c r="F25" s="272">
        <v>100</v>
      </c>
      <c r="G25" s="461">
        <v>56159</v>
      </c>
      <c r="H25" s="462">
        <v>55953</v>
      </c>
      <c r="I25" s="463">
        <f t="shared" si="6"/>
        <v>206</v>
      </c>
      <c r="J25" s="463">
        <f t="shared" si="2"/>
        <v>20600</v>
      </c>
      <c r="K25" s="484">
        <f t="shared" si="3"/>
        <v>0.0206</v>
      </c>
      <c r="L25" s="461">
        <v>87687</v>
      </c>
      <c r="M25" s="462">
        <v>87539</v>
      </c>
      <c r="N25" s="463">
        <f t="shared" si="7"/>
        <v>148</v>
      </c>
      <c r="O25" s="463">
        <f t="shared" si="4"/>
        <v>14800</v>
      </c>
      <c r="P25" s="485">
        <f t="shared" si="5"/>
        <v>0.0148</v>
      </c>
      <c r="Q25" s="469"/>
    </row>
    <row r="26" spans="1:17" ht="24" customHeight="1">
      <c r="A26" s="268">
        <v>11</v>
      </c>
      <c r="B26" s="88" t="s">
        <v>224</v>
      </c>
      <c r="C26" s="418">
        <v>4865067</v>
      </c>
      <c r="D26" s="286" t="s">
        <v>12</v>
      </c>
      <c r="E26" s="271" t="s">
        <v>347</v>
      </c>
      <c r="F26" s="272">
        <v>100</v>
      </c>
      <c r="G26" s="461">
        <v>77529</v>
      </c>
      <c r="H26" s="462">
        <v>77371</v>
      </c>
      <c r="I26" s="463">
        <f t="shared" si="6"/>
        <v>158</v>
      </c>
      <c r="J26" s="463">
        <f t="shared" si="2"/>
        <v>15800</v>
      </c>
      <c r="K26" s="484">
        <f t="shared" si="3"/>
        <v>0.0158</v>
      </c>
      <c r="L26" s="461">
        <v>14916</v>
      </c>
      <c r="M26" s="462">
        <v>14890</v>
      </c>
      <c r="N26" s="463">
        <f t="shared" si="7"/>
        <v>26</v>
      </c>
      <c r="O26" s="463">
        <f t="shared" si="4"/>
        <v>2600</v>
      </c>
      <c r="P26" s="485">
        <f t="shared" si="5"/>
        <v>0.0026</v>
      </c>
      <c r="Q26" s="469"/>
    </row>
    <row r="27" spans="1:17" ht="24" customHeight="1">
      <c r="A27" s="268">
        <v>12</v>
      </c>
      <c r="B27" s="88" t="s">
        <v>225</v>
      </c>
      <c r="C27" s="418">
        <v>4865078</v>
      </c>
      <c r="D27" s="286" t="s">
        <v>12</v>
      </c>
      <c r="E27" s="271" t="s">
        <v>347</v>
      </c>
      <c r="F27" s="272">
        <v>100</v>
      </c>
      <c r="G27" s="461">
        <v>58002</v>
      </c>
      <c r="H27" s="462">
        <v>56350</v>
      </c>
      <c r="I27" s="463">
        <f t="shared" si="6"/>
        <v>1652</v>
      </c>
      <c r="J27" s="463">
        <f t="shared" si="2"/>
        <v>165200</v>
      </c>
      <c r="K27" s="484">
        <f t="shared" si="3"/>
        <v>0.1652</v>
      </c>
      <c r="L27" s="461">
        <v>98941</v>
      </c>
      <c r="M27" s="462">
        <v>98792</v>
      </c>
      <c r="N27" s="463">
        <f t="shared" si="7"/>
        <v>149</v>
      </c>
      <c r="O27" s="463">
        <f t="shared" si="4"/>
        <v>14900</v>
      </c>
      <c r="P27" s="485">
        <f t="shared" si="5"/>
        <v>0.0149</v>
      </c>
      <c r="Q27" s="469"/>
    </row>
    <row r="28" spans="1:17" ht="24" customHeight="1">
      <c r="A28" s="268">
        <v>13</v>
      </c>
      <c r="B28" s="88" t="s">
        <v>225</v>
      </c>
      <c r="C28" s="541">
        <v>4865079</v>
      </c>
      <c r="D28" s="768" t="s">
        <v>12</v>
      </c>
      <c r="E28" s="271" t="s">
        <v>347</v>
      </c>
      <c r="F28" s="769">
        <v>100</v>
      </c>
      <c r="G28" s="461">
        <v>999989</v>
      </c>
      <c r="H28" s="462">
        <v>999989</v>
      </c>
      <c r="I28" s="463">
        <f t="shared" si="6"/>
        <v>0</v>
      </c>
      <c r="J28" s="463">
        <f t="shared" si="2"/>
        <v>0</v>
      </c>
      <c r="K28" s="484">
        <f t="shared" si="3"/>
        <v>0</v>
      </c>
      <c r="L28" s="461">
        <v>20273</v>
      </c>
      <c r="M28" s="462">
        <v>20273</v>
      </c>
      <c r="N28" s="463">
        <f t="shared" si="7"/>
        <v>0</v>
      </c>
      <c r="O28" s="463">
        <f t="shared" si="4"/>
        <v>0</v>
      </c>
      <c r="P28" s="485">
        <f t="shared" si="5"/>
        <v>0</v>
      </c>
      <c r="Q28" s="469"/>
    </row>
    <row r="29" spans="1:17" ht="24" customHeight="1">
      <c r="A29" s="268">
        <v>14</v>
      </c>
      <c r="B29" s="88" t="s">
        <v>226</v>
      </c>
      <c r="C29" s="418">
        <v>4902552</v>
      </c>
      <c r="D29" s="286" t="s">
        <v>12</v>
      </c>
      <c r="E29" s="271" t="s">
        <v>347</v>
      </c>
      <c r="F29" s="760">
        <v>75</v>
      </c>
      <c r="G29" s="461">
        <v>629</v>
      </c>
      <c r="H29" s="462">
        <v>629</v>
      </c>
      <c r="I29" s="463">
        <f>G29-H29</f>
        <v>0</v>
      </c>
      <c r="J29" s="463">
        <f>$F29*I29</f>
        <v>0</v>
      </c>
      <c r="K29" s="484">
        <f>J29/1000000</f>
        <v>0</v>
      </c>
      <c r="L29" s="461">
        <v>1005</v>
      </c>
      <c r="M29" s="462">
        <v>1005</v>
      </c>
      <c r="N29" s="463">
        <f>L29-M29</f>
        <v>0</v>
      </c>
      <c r="O29" s="463">
        <f>$F29*N29</f>
        <v>0</v>
      </c>
      <c r="P29" s="485">
        <f>O29/1000000</f>
        <v>0</v>
      </c>
      <c r="Q29" s="469"/>
    </row>
    <row r="30" spans="1:17" ht="24" customHeight="1">
      <c r="A30" s="268">
        <v>15</v>
      </c>
      <c r="B30" s="88" t="s">
        <v>226</v>
      </c>
      <c r="C30" s="418">
        <v>4865075</v>
      </c>
      <c r="D30" s="286" t="s">
        <v>12</v>
      </c>
      <c r="E30" s="271" t="s">
        <v>347</v>
      </c>
      <c r="F30" s="272">
        <v>100</v>
      </c>
      <c r="G30" s="461">
        <v>10083</v>
      </c>
      <c r="H30" s="462">
        <v>9882</v>
      </c>
      <c r="I30" s="463">
        <f t="shared" si="6"/>
        <v>201</v>
      </c>
      <c r="J30" s="463">
        <f t="shared" si="2"/>
        <v>20100</v>
      </c>
      <c r="K30" s="484">
        <f t="shared" si="3"/>
        <v>0.0201</v>
      </c>
      <c r="L30" s="461">
        <v>3212</v>
      </c>
      <c r="M30" s="462">
        <v>3210</v>
      </c>
      <c r="N30" s="463">
        <f t="shared" si="7"/>
        <v>2</v>
      </c>
      <c r="O30" s="463">
        <f t="shared" si="4"/>
        <v>200</v>
      </c>
      <c r="P30" s="485">
        <f t="shared" si="5"/>
        <v>0.0002</v>
      </c>
      <c r="Q30" s="480"/>
    </row>
    <row r="31" spans="1:17" ht="24" customHeight="1">
      <c r="A31" s="702" t="s">
        <v>227</v>
      </c>
      <c r="B31" s="157"/>
      <c r="C31" s="713"/>
      <c r="D31" s="157"/>
      <c r="E31" s="88"/>
      <c r="F31" s="272"/>
      <c r="G31" s="703"/>
      <c r="H31" s="463"/>
      <c r="I31" s="463"/>
      <c r="J31" s="463"/>
      <c r="K31" s="714">
        <f>SUM(K24:K29)</f>
        <v>0.2016</v>
      </c>
      <c r="L31" s="703"/>
      <c r="M31" s="463"/>
      <c r="N31" s="463"/>
      <c r="O31" s="463"/>
      <c r="P31" s="715">
        <f>SUM(P24:P29)</f>
        <v>0.032299999999999995</v>
      </c>
      <c r="Q31" s="469"/>
    </row>
    <row r="32" spans="1:17" ht="24" customHeight="1">
      <c r="A32" s="420" t="s">
        <v>233</v>
      </c>
      <c r="B32" s="157"/>
      <c r="C32" s="713"/>
      <c r="D32" s="157"/>
      <c r="E32" s="88"/>
      <c r="F32" s="272"/>
      <c r="G32" s="703"/>
      <c r="H32" s="463"/>
      <c r="I32" s="463"/>
      <c r="J32" s="463"/>
      <c r="K32" s="714"/>
      <c r="L32" s="703"/>
      <c r="M32" s="463"/>
      <c r="N32" s="463"/>
      <c r="O32" s="463"/>
      <c r="P32" s="715"/>
      <c r="Q32" s="469"/>
    </row>
    <row r="33" spans="1:17" ht="24" customHeight="1">
      <c r="A33" s="698" t="s">
        <v>228</v>
      </c>
      <c r="B33" s="88"/>
      <c r="C33" s="569"/>
      <c r="D33" s="88"/>
      <c r="E33" s="88"/>
      <c r="F33" s="286"/>
      <c r="G33" s="703"/>
      <c r="H33" s="463"/>
      <c r="I33" s="463"/>
      <c r="J33" s="463"/>
      <c r="K33" s="484"/>
      <c r="L33" s="703"/>
      <c r="M33" s="463"/>
      <c r="N33" s="463"/>
      <c r="O33" s="463"/>
      <c r="P33" s="485"/>
      <c r="Q33" s="469"/>
    </row>
    <row r="34" spans="1:17" ht="24" customHeight="1">
      <c r="A34" s="268">
        <v>16</v>
      </c>
      <c r="B34" s="716" t="s">
        <v>229</v>
      </c>
      <c r="C34" s="713">
        <v>4902545</v>
      </c>
      <c r="D34" s="272" t="s">
        <v>12</v>
      </c>
      <c r="E34" s="271" t="s">
        <v>347</v>
      </c>
      <c r="F34" s="272">
        <v>50</v>
      </c>
      <c r="G34" s="461">
        <v>0</v>
      </c>
      <c r="H34" s="462">
        <v>0</v>
      </c>
      <c r="I34" s="463">
        <f>G34-H34</f>
        <v>0</v>
      </c>
      <c r="J34" s="463">
        <f t="shared" si="2"/>
        <v>0</v>
      </c>
      <c r="K34" s="484">
        <f t="shared" si="3"/>
        <v>0</v>
      </c>
      <c r="L34" s="461">
        <v>0</v>
      </c>
      <c r="M34" s="462">
        <v>0</v>
      </c>
      <c r="N34" s="463">
        <f>L34-M34</f>
        <v>0</v>
      </c>
      <c r="O34" s="463">
        <f t="shared" si="4"/>
        <v>0</v>
      </c>
      <c r="P34" s="485">
        <f t="shared" si="5"/>
        <v>0</v>
      </c>
      <c r="Q34" s="469"/>
    </row>
    <row r="35" spans="1:17" ht="24" customHeight="1">
      <c r="A35" s="702" t="s">
        <v>230</v>
      </c>
      <c r="B35" s="157"/>
      <c r="C35" s="717"/>
      <c r="D35" s="716"/>
      <c r="E35" s="88"/>
      <c r="F35" s="272"/>
      <c r="G35" s="107"/>
      <c r="H35" s="402"/>
      <c r="I35" s="402"/>
      <c r="J35" s="402"/>
      <c r="K35" s="706">
        <f>SUM(K34)</f>
        <v>0</v>
      </c>
      <c r="L35" s="403"/>
      <c r="M35" s="402"/>
      <c r="N35" s="402"/>
      <c r="O35" s="402"/>
      <c r="P35" s="709">
        <f>SUM(P34)</f>
        <v>0</v>
      </c>
      <c r="Q35" s="469"/>
    </row>
    <row r="36" spans="1:17" ht="19.5" customHeight="1" thickBot="1">
      <c r="A36" s="72"/>
      <c r="B36" s="73"/>
      <c r="C36" s="74"/>
      <c r="D36" s="75"/>
      <c r="E36" s="76"/>
      <c r="F36" s="76"/>
      <c r="G36" s="77"/>
      <c r="H36" s="549"/>
      <c r="I36" s="549"/>
      <c r="J36" s="549"/>
      <c r="K36" s="718"/>
      <c r="L36" s="719"/>
      <c r="M36" s="549"/>
      <c r="N36" s="549"/>
      <c r="O36" s="549"/>
      <c r="P36" s="720"/>
      <c r="Q36" s="611"/>
    </row>
    <row r="37" spans="1:16" ht="13.5" thickTop="1">
      <c r="A37" s="71"/>
      <c r="B37" s="79"/>
      <c r="C37" s="63"/>
      <c r="D37" s="65"/>
      <c r="E37" s="64"/>
      <c r="F37" s="64"/>
      <c r="G37" s="80"/>
      <c r="H37" s="674"/>
      <c r="I37" s="402"/>
      <c r="J37" s="402"/>
      <c r="K37" s="699"/>
      <c r="L37" s="674"/>
      <c r="M37" s="674"/>
      <c r="N37" s="402"/>
      <c r="O37" s="402"/>
      <c r="P37" s="721"/>
    </row>
    <row r="38" spans="1:16" ht="12.75">
      <c r="A38" s="71"/>
      <c r="B38" s="79"/>
      <c r="C38" s="63"/>
      <c r="D38" s="65"/>
      <c r="E38" s="64"/>
      <c r="F38" s="64"/>
      <c r="G38" s="80"/>
      <c r="H38" s="674"/>
      <c r="I38" s="402"/>
      <c r="J38" s="402"/>
      <c r="K38" s="699"/>
      <c r="L38" s="674"/>
      <c r="M38" s="674"/>
      <c r="N38" s="402"/>
      <c r="O38" s="402"/>
      <c r="P38" s="721"/>
    </row>
    <row r="39" spans="1:16" ht="12.75">
      <c r="A39" s="674"/>
      <c r="B39" s="536"/>
      <c r="C39" s="536"/>
      <c r="D39" s="536"/>
      <c r="E39" s="536"/>
      <c r="F39" s="536"/>
      <c r="G39" s="536"/>
      <c r="H39" s="536"/>
      <c r="I39" s="536"/>
      <c r="J39" s="536"/>
      <c r="K39" s="722"/>
      <c r="L39" s="536"/>
      <c r="M39" s="536"/>
      <c r="N39" s="536"/>
      <c r="O39" s="536"/>
      <c r="P39" s="723"/>
    </row>
    <row r="40" spans="1:16" ht="20.25">
      <c r="A40" s="173"/>
      <c r="B40" s="704" t="s">
        <v>227</v>
      </c>
      <c r="C40" s="724"/>
      <c r="D40" s="724"/>
      <c r="E40" s="724"/>
      <c r="F40" s="724"/>
      <c r="G40" s="724"/>
      <c r="H40" s="724"/>
      <c r="I40" s="724"/>
      <c r="J40" s="724"/>
      <c r="K40" s="706">
        <f>K31-K35</f>
        <v>0.2016</v>
      </c>
      <c r="L40" s="725"/>
      <c r="M40" s="725"/>
      <c r="N40" s="725"/>
      <c r="O40" s="725"/>
      <c r="P40" s="726">
        <f>P31-P35</f>
        <v>0.032299999999999995</v>
      </c>
    </row>
    <row r="41" spans="1:16" ht="20.25">
      <c r="A41" s="96"/>
      <c r="B41" s="704" t="s">
        <v>231</v>
      </c>
      <c r="C41" s="712"/>
      <c r="D41" s="712"/>
      <c r="E41" s="712"/>
      <c r="F41" s="712"/>
      <c r="G41" s="712"/>
      <c r="H41" s="712"/>
      <c r="I41" s="712"/>
      <c r="J41" s="712"/>
      <c r="K41" s="706">
        <f>K20</f>
        <v>0.13749999999999998</v>
      </c>
      <c r="L41" s="725"/>
      <c r="M41" s="725"/>
      <c r="N41" s="725"/>
      <c r="O41" s="725"/>
      <c r="P41" s="726">
        <f>P20</f>
        <v>1.7831001</v>
      </c>
    </row>
    <row r="42" spans="1:16" ht="18">
      <c r="A42" s="96"/>
      <c r="B42" s="88"/>
      <c r="C42" s="92"/>
      <c r="D42" s="92"/>
      <c r="E42" s="92"/>
      <c r="F42" s="92"/>
      <c r="G42" s="92"/>
      <c r="H42" s="92"/>
      <c r="I42" s="92"/>
      <c r="J42" s="92"/>
      <c r="K42" s="727"/>
      <c r="L42" s="728"/>
      <c r="M42" s="728"/>
      <c r="N42" s="728"/>
      <c r="O42" s="728"/>
      <c r="P42" s="729"/>
    </row>
    <row r="43" spans="1:16" ht="3" customHeight="1">
      <c r="A43" s="96"/>
      <c r="B43" s="88"/>
      <c r="C43" s="92"/>
      <c r="D43" s="92"/>
      <c r="E43" s="92"/>
      <c r="F43" s="92"/>
      <c r="G43" s="92"/>
      <c r="H43" s="92"/>
      <c r="I43" s="92"/>
      <c r="J43" s="92"/>
      <c r="K43" s="727"/>
      <c r="L43" s="728"/>
      <c r="M43" s="728"/>
      <c r="N43" s="728"/>
      <c r="O43" s="728"/>
      <c r="P43" s="729"/>
    </row>
    <row r="44" spans="1:16" ht="23.25">
      <c r="A44" s="96"/>
      <c r="B44" s="399" t="s">
        <v>234</v>
      </c>
      <c r="C44" s="730"/>
      <c r="D44" s="3"/>
      <c r="E44" s="3"/>
      <c r="F44" s="3"/>
      <c r="G44" s="3"/>
      <c r="H44" s="3"/>
      <c r="I44" s="3"/>
      <c r="J44" s="3"/>
      <c r="K44" s="731">
        <f>SUM(K40:K43)</f>
        <v>0.33909999999999996</v>
      </c>
      <c r="L44" s="732"/>
      <c r="M44" s="732"/>
      <c r="N44" s="732"/>
      <c r="O44" s="732"/>
      <c r="P44" s="733">
        <f>SUM(P40:P43)</f>
        <v>1.8154001</v>
      </c>
    </row>
    <row r="45" ht="12.75">
      <c r="K45" s="734"/>
    </row>
    <row r="46" ht="13.5" thickBot="1">
      <c r="K46" s="734"/>
    </row>
    <row r="47" spans="1:17" ht="12.75">
      <c r="A47" s="617"/>
      <c r="B47" s="618"/>
      <c r="C47" s="618"/>
      <c r="D47" s="618"/>
      <c r="E47" s="618"/>
      <c r="F47" s="618"/>
      <c r="G47" s="618"/>
      <c r="H47" s="612"/>
      <c r="I47" s="612"/>
      <c r="J47" s="612"/>
      <c r="K47" s="612"/>
      <c r="L47" s="612"/>
      <c r="M47" s="612"/>
      <c r="N47" s="612"/>
      <c r="O47" s="612"/>
      <c r="P47" s="612"/>
      <c r="Q47" s="613"/>
    </row>
    <row r="48" spans="1:17" ht="23.25">
      <c r="A48" s="619" t="s">
        <v>328</v>
      </c>
      <c r="B48" s="620"/>
      <c r="C48" s="620"/>
      <c r="D48" s="620"/>
      <c r="E48" s="620"/>
      <c r="F48" s="620"/>
      <c r="G48" s="620"/>
      <c r="H48" s="515"/>
      <c r="I48" s="515"/>
      <c r="J48" s="515"/>
      <c r="K48" s="515"/>
      <c r="L48" s="515"/>
      <c r="M48" s="515"/>
      <c r="N48" s="515"/>
      <c r="O48" s="515"/>
      <c r="P48" s="515"/>
      <c r="Q48" s="614"/>
    </row>
    <row r="49" spans="1:17" ht="12.75">
      <c r="A49" s="621"/>
      <c r="B49" s="620"/>
      <c r="C49" s="620"/>
      <c r="D49" s="620"/>
      <c r="E49" s="620"/>
      <c r="F49" s="620"/>
      <c r="G49" s="620"/>
      <c r="H49" s="515"/>
      <c r="I49" s="515"/>
      <c r="J49" s="515"/>
      <c r="K49" s="515"/>
      <c r="L49" s="515"/>
      <c r="M49" s="515"/>
      <c r="N49" s="515"/>
      <c r="O49" s="515"/>
      <c r="P49" s="515"/>
      <c r="Q49" s="614"/>
    </row>
    <row r="50" spans="1:17" ht="18">
      <c r="A50" s="622"/>
      <c r="B50" s="623"/>
      <c r="C50" s="623"/>
      <c r="D50" s="623"/>
      <c r="E50" s="623"/>
      <c r="F50" s="623"/>
      <c r="G50" s="623"/>
      <c r="H50" s="515"/>
      <c r="I50" s="515"/>
      <c r="J50" s="610"/>
      <c r="K50" s="735" t="s">
        <v>340</v>
      </c>
      <c r="L50" s="515"/>
      <c r="M50" s="515"/>
      <c r="N50" s="515"/>
      <c r="O50" s="515"/>
      <c r="P50" s="736" t="s">
        <v>341</v>
      </c>
      <c r="Q50" s="614"/>
    </row>
    <row r="51" spans="1:17" ht="12.75">
      <c r="A51" s="625"/>
      <c r="B51" s="96"/>
      <c r="C51" s="96"/>
      <c r="D51" s="96"/>
      <c r="E51" s="96"/>
      <c r="F51" s="96"/>
      <c r="G51" s="96"/>
      <c r="H51" s="515"/>
      <c r="I51" s="515"/>
      <c r="J51" s="515"/>
      <c r="K51" s="515"/>
      <c r="L51" s="515"/>
      <c r="M51" s="515"/>
      <c r="N51" s="515"/>
      <c r="O51" s="515"/>
      <c r="P51" s="515"/>
      <c r="Q51" s="614"/>
    </row>
    <row r="52" spans="1:17" ht="12.75">
      <c r="A52" s="625"/>
      <c r="B52" s="96"/>
      <c r="C52" s="96"/>
      <c r="D52" s="96"/>
      <c r="E52" s="96"/>
      <c r="F52" s="96"/>
      <c r="G52" s="96"/>
      <c r="H52" s="515"/>
      <c r="I52" s="515"/>
      <c r="J52" s="515"/>
      <c r="K52" s="515"/>
      <c r="L52" s="515"/>
      <c r="M52" s="515"/>
      <c r="N52" s="515"/>
      <c r="O52" s="515"/>
      <c r="P52" s="515"/>
      <c r="Q52" s="614"/>
    </row>
    <row r="53" spans="1:17" ht="23.25">
      <c r="A53" s="619" t="s">
        <v>331</v>
      </c>
      <c r="B53" s="627"/>
      <c r="C53" s="627"/>
      <c r="D53" s="628"/>
      <c r="E53" s="628"/>
      <c r="F53" s="629"/>
      <c r="G53" s="628"/>
      <c r="H53" s="515"/>
      <c r="I53" s="515"/>
      <c r="J53" s="515"/>
      <c r="K53" s="737">
        <f>K44</f>
        <v>0.33909999999999996</v>
      </c>
      <c r="L53" s="623" t="s">
        <v>329</v>
      </c>
      <c r="M53" s="515"/>
      <c r="N53" s="515"/>
      <c r="O53" s="515"/>
      <c r="P53" s="737">
        <f>P44</f>
        <v>1.8154001</v>
      </c>
      <c r="Q53" s="738" t="s">
        <v>329</v>
      </c>
    </row>
    <row r="54" spans="1:17" ht="23.25">
      <c r="A54" s="739"/>
      <c r="B54" s="633"/>
      <c r="C54" s="633"/>
      <c r="D54" s="620"/>
      <c r="E54" s="620"/>
      <c r="F54" s="634"/>
      <c r="G54" s="620"/>
      <c r="H54" s="515"/>
      <c r="I54" s="515"/>
      <c r="J54" s="515"/>
      <c r="K54" s="732"/>
      <c r="L54" s="686"/>
      <c r="M54" s="515"/>
      <c r="N54" s="515"/>
      <c r="O54" s="515"/>
      <c r="P54" s="732"/>
      <c r="Q54" s="740"/>
    </row>
    <row r="55" spans="1:17" ht="23.25">
      <c r="A55" s="741" t="s">
        <v>330</v>
      </c>
      <c r="B55" s="45"/>
      <c r="C55" s="45"/>
      <c r="D55" s="620"/>
      <c r="E55" s="620"/>
      <c r="F55" s="637"/>
      <c r="G55" s="628"/>
      <c r="H55" s="515"/>
      <c r="I55" s="515"/>
      <c r="J55" s="515"/>
      <c r="K55" s="737">
        <f>'STEPPED UP GENCO'!K42</f>
        <v>0.014014176</v>
      </c>
      <c r="L55" s="623" t="s">
        <v>329</v>
      </c>
      <c r="M55" s="515"/>
      <c r="N55" s="515"/>
      <c r="O55" s="515"/>
      <c r="P55" s="737">
        <f>'STEPPED UP GENCO'!P42</f>
        <v>-0.0487409787</v>
      </c>
      <c r="Q55" s="738" t="s">
        <v>329</v>
      </c>
    </row>
    <row r="56" spans="1:17" ht="6.75" customHeight="1">
      <c r="A56" s="638"/>
      <c r="B56" s="515"/>
      <c r="C56" s="515"/>
      <c r="D56" s="515"/>
      <c r="E56" s="515"/>
      <c r="F56" s="515"/>
      <c r="G56" s="515"/>
      <c r="H56" s="515"/>
      <c r="I56" s="515"/>
      <c r="J56" s="515"/>
      <c r="K56" s="515"/>
      <c r="L56" s="515"/>
      <c r="M56" s="515"/>
      <c r="N56" s="515"/>
      <c r="O56" s="515"/>
      <c r="P56" s="515"/>
      <c r="Q56" s="614"/>
    </row>
    <row r="57" spans="1:17" ht="6.75" customHeight="1">
      <c r="A57" s="638"/>
      <c r="B57" s="515"/>
      <c r="C57" s="515"/>
      <c r="D57" s="515"/>
      <c r="E57" s="515"/>
      <c r="F57" s="515"/>
      <c r="G57" s="515"/>
      <c r="H57" s="515"/>
      <c r="I57" s="515"/>
      <c r="J57" s="515"/>
      <c r="K57" s="515"/>
      <c r="L57" s="515"/>
      <c r="M57" s="515"/>
      <c r="N57" s="515"/>
      <c r="O57" s="515"/>
      <c r="P57" s="515"/>
      <c r="Q57" s="614"/>
    </row>
    <row r="58" spans="1:17" ht="6.75" customHeight="1">
      <c r="A58" s="638"/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614"/>
    </row>
    <row r="59" spans="1:17" ht="26.25" customHeight="1">
      <c r="A59" s="638"/>
      <c r="B59" s="515"/>
      <c r="C59" s="515"/>
      <c r="D59" s="515"/>
      <c r="E59" s="515"/>
      <c r="F59" s="515"/>
      <c r="G59" s="515"/>
      <c r="H59" s="627"/>
      <c r="I59" s="627"/>
      <c r="J59" s="742" t="s">
        <v>332</v>
      </c>
      <c r="K59" s="737">
        <f>SUM(K53:K58)</f>
        <v>0.35311417599999995</v>
      </c>
      <c r="L59" s="743" t="s">
        <v>329</v>
      </c>
      <c r="M59" s="294"/>
      <c r="N59" s="294"/>
      <c r="O59" s="294"/>
      <c r="P59" s="737">
        <f>SUM(P53:P58)</f>
        <v>1.7666591213</v>
      </c>
      <c r="Q59" s="743" t="s">
        <v>329</v>
      </c>
    </row>
    <row r="60" spans="1:17" ht="3" customHeight="1" thickBot="1">
      <c r="A60" s="639"/>
      <c r="B60" s="615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5"/>
      <c r="O60" s="615"/>
      <c r="P60" s="615"/>
      <c r="Q60" s="616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67" zoomScaleNormal="85" zoomScaleSheetLayoutView="67" zoomScalePageLayoutView="0" workbookViewId="0" topLeftCell="A19">
      <selection activeCell="C33" sqref="C33"/>
    </sheetView>
  </sheetViews>
  <sheetFormatPr defaultColWidth="9.140625" defaultRowHeight="12.75"/>
  <cols>
    <col min="1" max="1" width="5.140625" style="465" customWidth="1"/>
    <col min="2" max="2" width="36.8515625" style="465" customWidth="1"/>
    <col min="3" max="3" width="14.8515625" style="465" bestFit="1" customWidth="1"/>
    <col min="4" max="4" width="9.8515625" style="465" customWidth="1"/>
    <col min="5" max="5" width="16.8515625" style="465" customWidth="1"/>
    <col min="6" max="6" width="11.421875" style="465" customWidth="1"/>
    <col min="7" max="7" width="13.421875" style="465" customWidth="1"/>
    <col min="8" max="8" width="13.8515625" style="465" customWidth="1"/>
    <col min="9" max="9" width="11.00390625" style="465" customWidth="1"/>
    <col min="10" max="10" width="11.28125" style="465" customWidth="1"/>
    <col min="11" max="11" width="15.28125" style="465" customWidth="1"/>
    <col min="12" max="12" width="14.00390625" style="465" customWidth="1"/>
    <col min="13" max="13" width="13.00390625" style="465" customWidth="1"/>
    <col min="14" max="14" width="11.140625" style="465" customWidth="1"/>
    <col min="15" max="15" width="13.00390625" style="465" customWidth="1"/>
    <col min="16" max="16" width="14.7109375" style="465" customWidth="1"/>
    <col min="17" max="17" width="20.00390625" style="465" customWidth="1"/>
    <col min="18" max="16384" width="9.140625" style="465" customWidth="1"/>
  </cols>
  <sheetData>
    <row r="1" ht="26.25">
      <c r="A1" s="1" t="s">
        <v>238</v>
      </c>
    </row>
    <row r="2" spans="1:17" ht="16.5" customHeight="1">
      <c r="A2" s="304" t="s">
        <v>239</v>
      </c>
      <c r="P2" s="744" t="str">
        <f>NDPL!Q1</f>
        <v>OCTOBER-2016</v>
      </c>
      <c r="Q2" s="745"/>
    </row>
    <row r="3" spans="1:8" ht="23.25">
      <c r="A3" s="188" t="s">
        <v>286</v>
      </c>
      <c r="H3" s="590"/>
    </row>
    <row r="4" spans="1:16" ht="24" thickBot="1">
      <c r="A4" s="3"/>
      <c r="G4" s="515"/>
      <c r="H4" s="515"/>
      <c r="I4" s="48" t="s">
        <v>398</v>
      </c>
      <c r="J4" s="515"/>
      <c r="K4" s="515"/>
      <c r="L4" s="515"/>
      <c r="M4" s="515"/>
      <c r="N4" s="48" t="s">
        <v>399</v>
      </c>
      <c r="O4" s="515"/>
      <c r="P4" s="515"/>
    </row>
    <row r="5" spans="1:17" ht="43.5" customHeight="1" thickBot="1" thickTop="1">
      <c r="A5" s="591" t="s">
        <v>8</v>
      </c>
      <c r="B5" s="559" t="s">
        <v>9</v>
      </c>
      <c r="C5" s="560" t="s">
        <v>1</v>
      </c>
      <c r="D5" s="560" t="s">
        <v>2</v>
      </c>
      <c r="E5" s="560" t="s">
        <v>3</v>
      </c>
      <c r="F5" s="560" t="s">
        <v>10</v>
      </c>
      <c r="G5" s="558" t="str">
        <f>NDPL!G5</f>
        <v>FINAL READING 01/11/2016</v>
      </c>
      <c r="H5" s="560" t="str">
        <f>NDPL!H5</f>
        <v>INTIAL READING 01/10/2016</v>
      </c>
      <c r="I5" s="560" t="s">
        <v>4</v>
      </c>
      <c r="J5" s="560" t="s">
        <v>5</v>
      </c>
      <c r="K5" s="592" t="s">
        <v>6</v>
      </c>
      <c r="L5" s="558" t="str">
        <f>NDPL!G5</f>
        <v>FINAL READING 01/11/2016</v>
      </c>
      <c r="M5" s="560" t="str">
        <f>NDPL!H5</f>
        <v>INTIAL READING 01/10/2016</v>
      </c>
      <c r="N5" s="560" t="s">
        <v>4</v>
      </c>
      <c r="O5" s="560" t="s">
        <v>5</v>
      </c>
      <c r="P5" s="592" t="s">
        <v>6</v>
      </c>
      <c r="Q5" s="592" t="s">
        <v>310</v>
      </c>
    </row>
    <row r="6" ht="14.25" thickBot="1" thickTop="1"/>
    <row r="7" spans="1:17" ht="19.5" customHeight="1" thickTop="1">
      <c r="A7" s="287"/>
      <c r="B7" s="288" t="s">
        <v>253</v>
      </c>
      <c r="C7" s="289"/>
      <c r="D7" s="289"/>
      <c r="E7" s="289"/>
      <c r="F7" s="290"/>
      <c r="G7" s="97"/>
      <c r="H7" s="91"/>
      <c r="I7" s="91"/>
      <c r="J7" s="91"/>
      <c r="K7" s="94"/>
      <c r="L7" s="99"/>
      <c r="M7" s="477"/>
      <c r="N7" s="477"/>
      <c r="O7" s="477"/>
      <c r="P7" s="653"/>
      <c r="Q7" s="599"/>
    </row>
    <row r="8" spans="1:17" ht="19.5" customHeight="1">
      <c r="A8" s="268"/>
      <c r="B8" s="291" t="s">
        <v>254</v>
      </c>
      <c r="C8" s="292"/>
      <c r="D8" s="292"/>
      <c r="E8" s="292"/>
      <c r="F8" s="293"/>
      <c r="G8" s="38"/>
      <c r="H8" s="44"/>
      <c r="I8" s="44"/>
      <c r="J8" s="44"/>
      <c r="K8" s="42"/>
      <c r="L8" s="100"/>
      <c r="M8" s="515"/>
      <c r="N8" s="515"/>
      <c r="O8" s="515"/>
      <c r="P8" s="746"/>
      <c r="Q8" s="469"/>
    </row>
    <row r="9" spans="1:17" ht="19.5" customHeight="1">
      <c r="A9" s="268">
        <v>1</v>
      </c>
      <c r="B9" s="294" t="s">
        <v>255</v>
      </c>
      <c r="C9" s="292">
        <v>4864817</v>
      </c>
      <c r="D9" s="278" t="s">
        <v>12</v>
      </c>
      <c r="E9" s="96" t="s">
        <v>347</v>
      </c>
      <c r="F9" s="293">
        <v>100</v>
      </c>
      <c r="G9" s="461">
        <v>2553</v>
      </c>
      <c r="H9" s="292">
        <v>3902</v>
      </c>
      <c r="I9" s="464">
        <f>G9-H9</f>
        <v>-1349</v>
      </c>
      <c r="J9" s="464">
        <f>$F9*I9</f>
        <v>-134900</v>
      </c>
      <c r="K9" s="540">
        <f>J9/1000000</f>
        <v>-0.1349</v>
      </c>
      <c r="L9" s="461">
        <v>2192</v>
      </c>
      <c r="M9" s="292">
        <v>2117</v>
      </c>
      <c r="N9" s="464">
        <f>L9-M9</f>
        <v>75</v>
      </c>
      <c r="O9" s="464">
        <f>$F9*N9</f>
        <v>7500</v>
      </c>
      <c r="P9" s="540">
        <f>O9/1000000</f>
        <v>0.0075</v>
      </c>
      <c r="Q9" s="481"/>
    </row>
    <row r="10" spans="1:17" ht="19.5" customHeight="1">
      <c r="A10" s="268">
        <v>2</v>
      </c>
      <c r="B10" s="294" t="s">
        <v>256</v>
      </c>
      <c r="C10" s="292">
        <v>4864794</v>
      </c>
      <c r="D10" s="278" t="s">
        <v>12</v>
      </c>
      <c r="E10" s="96" t="s">
        <v>347</v>
      </c>
      <c r="F10" s="293">
        <v>100</v>
      </c>
      <c r="G10" s="461">
        <v>27880</v>
      </c>
      <c r="H10" s="462">
        <v>24470</v>
      </c>
      <c r="I10" s="464">
        <f>G10-H10</f>
        <v>3410</v>
      </c>
      <c r="J10" s="464">
        <f>$F10*I10</f>
        <v>341000</v>
      </c>
      <c r="K10" s="540">
        <f>J10/1000000</f>
        <v>0.341</v>
      </c>
      <c r="L10" s="461">
        <v>2863</v>
      </c>
      <c r="M10" s="462">
        <v>2566</v>
      </c>
      <c r="N10" s="464">
        <f>L10-M10</f>
        <v>297</v>
      </c>
      <c r="O10" s="464">
        <f>$F10*N10</f>
        <v>29700</v>
      </c>
      <c r="P10" s="540">
        <f>O10/1000000</f>
        <v>0.0297</v>
      </c>
      <c r="Q10" s="469"/>
    </row>
    <row r="11" spans="1:17" ht="19.5" customHeight="1">
      <c r="A11" s="268">
        <v>3</v>
      </c>
      <c r="B11" s="294" t="s">
        <v>257</v>
      </c>
      <c r="C11" s="292">
        <v>4864896</v>
      </c>
      <c r="D11" s="278" t="s">
        <v>12</v>
      </c>
      <c r="E11" s="96" t="s">
        <v>347</v>
      </c>
      <c r="F11" s="293">
        <v>500</v>
      </c>
      <c r="G11" s="461">
        <v>4154</v>
      </c>
      <c r="H11" s="462">
        <v>3359</v>
      </c>
      <c r="I11" s="464">
        <f>G11-H11</f>
        <v>795</v>
      </c>
      <c r="J11" s="464">
        <f>$F11*I11</f>
        <v>397500</v>
      </c>
      <c r="K11" s="540">
        <f>J11/1000000</f>
        <v>0.3975</v>
      </c>
      <c r="L11" s="461">
        <v>1396</v>
      </c>
      <c r="M11" s="462">
        <v>1380</v>
      </c>
      <c r="N11" s="464">
        <f>L11-M11</f>
        <v>16</v>
      </c>
      <c r="O11" s="464">
        <f>$F11*N11</f>
        <v>8000</v>
      </c>
      <c r="P11" s="540">
        <f>O11/1000000</f>
        <v>0.008</v>
      </c>
      <c r="Q11" s="469"/>
    </row>
    <row r="12" spans="1:17" ht="19.5" customHeight="1">
      <c r="A12" s="268">
        <v>4</v>
      </c>
      <c r="B12" s="294" t="s">
        <v>258</v>
      </c>
      <c r="C12" s="292">
        <v>4864879</v>
      </c>
      <c r="D12" s="278" t="s">
        <v>12</v>
      </c>
      <c r="E12" s="96" t="s">
        <v>347</v>
      </c>
      <c r="F12" s="772">
        <v>93.75</v>
      </c>
      <c r="G12" s="461">
        <v>36481</v>
      </c>
      <c r="H12" s="462">
        <v>36546</v>
      </c>
      <c r="I12" s="464">
        <f>G12-H12</f>
        <v>-65</v>
      </c>
      <c r="J12" s="464">
        <f>$F12*I12</f>
        <v>-6093.75</v>
      </c>
      <c r="K12" s="540">
        <f>J12/1000000</f>
        <v>-0.00609375</v>
      </c>
      <c r="L12" s="461">
        <v>19052</v>
      </c>
      <c r="M12" s="462">
        <v>19055</v>
      </c>
      <c r="N12" s="464">
        <f>L12-M12</f>
        <v>-3</v>
      </c>
      <c r="O12" s="464">
        <f>$F12*N12</f>
        <v>-281.25</v>
      </c>
      <c r="P12" s="540">
        <f>O12/1000000</f>
        <v>-0.00028125</v>
      </c>
      <c r="Q12" s="771" t="s">
        <v>461</v>
      </c>
    </row>
    <row r="13" spans="1:17" ht="19.5" customHeight="1">
      <c r="A13" s="268"/>
      <c r="B13" s="294"/>
      <c r="C13" s="292">
        <v>4864863</v>
      </c>
      <c r="D13" s="278" t="s">
        <v>12</v>
      </c>
      <c r="E13" s="96" t="s">
        <v>347</v>
      </c>
      <c r="F13" s="770">
        <v>937.5</v>
      </c>
      <c r="G13" s="461">
        <v>24</v>
      </c>
      <c r="H13" s="462">
        <v>0</v>
      </c>
      <c r="I13" s="464">
        <f>G13-H13</f>
        <v>24</v>
      </c>
      <c r="J13" s="464">
        <f>$F13*I13</f>
        <v>22500</v>
      </c>
      <c r="K13" s="540">
        <f>J13/1000000</f>
        <v>0.0225</v>
      </c>
      <c r="L13" s="461">
        <v>0</v>
      </c>
      <c r="M13" s="462">
        <v>0</v>
      </c>
      <c r="N13" s="464">
        <f>L13-M13</f>
        <v>0</v>
      </c>
      <c r="O13" s="464">
        <f>$F13*N13</f>
        <v>0</v>
      </c>
      <c r="P13" s="540">
        <f>O13/1000000</f>
        <v>0</v>
      </c>
      <c r="Q13" s="771" t="s">
        <v>457</v>
      </c>
    </row>
    <row r="14" spans="1:17" ht="19.5" customHeight="1">
      <c r="A14" s="268"/>
      <c r="B14" s="291" t="s">
        <v>259</v>
      </c>
      <c r="C14" s="292"/>
      <c r="D14" s="278"/>
      <c r="E14" s="84"/>
      <c r="F14" s="293"/>
      <c r="G14" s="269"/>
      <c r="H14" s="284"/>
      <c r="I14" s="284"/>
      <c r="J14" s="284"/>
      <c r="K14" s="299"/>
      <c r="L14" s="305"/>
      <c r="M14" s="284"/>
      <c r="N14" s="284"/>
      <c r="O14" s="284"/>
      <c r="P14" s="547"/>
      <c r="Q14" s="469"/>
    </row>
    <row r="15" spans="1:17" ht="19.5" customHeight="1">
      <c r="A15" s="268"/>
      <c r="B15" s="291"/>
      <c r="C15" s="292"/>
      <c r="D15" s="278"/>
      <c r="E15" s="84"/>
      <c r="F15" s="293"/>
      <c r="G15" s="269"/>
      <c r="H15" s="284"/>
      <c r="I15" s="284"/>
      <c r="J15" s="284"/>
      <c r="K15" s="299"/>
      <c r="L15" s="305"/>
      <c r="M15" s="284"/>
      <c r="N15" s="284"/>
      <c r="O15" s="284"/>
      <c r="P15" s="547"/>
      <c r="Q15" s="469"/>
    </row>
    <row r="16" spans="1:17" ht="19.5" customHeight="1">
      <c r="A16" s="268">
        <v>5</v>
      </c>
      <c r="B16" s="294" t="s">
        <v>260</v>
      </c>
      <c r="C16" s="292">
        <v>5129957</v>
      </c>
      <c r="D16" s="278" t="s">
        <v>12</v>
      </c>
      <c r="E16" s="96" t="s">
        <v>347</v>
      </c>
      <c r="F16" s="293">
        <v>250</v>
      </c>
      <c r="G16" s="461">
        <v>999970</v>
      </c>
      <c r="H16" s="462">
        <v>999973</v>
      </c>
      <c r="I16" s="464">
        <f>G16-H16</f>
        <v>-3</v>
      </c>
      <c r="J16" s="464">
        <f>$F16*I16</f>
        <v>-750</v>
      </c>
      <c r="K16" s="540">
        <f>J16/1000000</f>
        <v>-0.00075</v>
      </c>
      <c r="L16" s="461">
        <v>990997</v>
      </c>
      <c r="M16" s="462">
        <v>992164</v>
      </c>
      <c r="N16" s="464">
        <f>L16-M16</f>
        <v>-1167</v>
      </c>
      <c r="O16" s="464">
        <f>$F16*N16</f>
        <v>-291750</v>
      </c>
      <c r="P16" s="540">
        <f>O16/1000000</f>
        <v>-0.29175</v>
      </c>
      <c r="Q16" s="469"/>
    </row>
    <row r="17" spans="1:17" ht="19.5" customHeight="1">
      <c r="A17" s="268">
        <v>6</v>
      </c>
      <c r="B17" s="294" t="s">
        <v>261</v>
      </c>
      <c r="C17" s="292">
        <v>4864881</v>
      </c>
      <c r="D17" s="278" t="s">
        <v>12</v>
      </c>
      <c r="E17" s="96" t="s">
        <v>347</v>
      </c>
      <c r="F17" s="293">
        <v>-500</v>
      </c>
      <c r="G17" s="461">
        <v>983808</v>
      </c>
      <c r="H17" s="462">
        <v>983977</v>
      </c>
      <c r="I17" s="464">
        <f>G17-H17</f>
        <v>-169</v>
      </c>
      <c r="J17" s="464">
        <f>$F17*I17</f>
        <v>84500</v>
      </c>
      <c r="K17" s="540">
        <f>J17/1000000</f>
        <v>0.0845</v>
      </c>
      <c r="L17" s="461">
        <v>976561</v>
      </c>
      <c r="M17" s="462">
        <v>976562</v>
      </c>
      <c r="N17" s="464">
        <f>L17-M17</f>
        <v>-1</v>
      </c>
      <c r="O17" s="464">
        <f>$F17*N17</f>
        <v>500</v>
      </c>
      <c r="P17" s="540">
        <f>O17/1000000</f>
        <v>0.0005</v>
      </c>
      <c r="Q17" s="469"/>
    </row>
    <row r="18" spans="1:17" ht="19.5" customHeight="1">
      <c r="A18" s="268">
        <v>7</v>
      </c>
      <c r="B18" s="294" t="s">
        <v>276</v>
      </c>
      <c r="C18" s="292">
        <v>4902572</v>
      </c>
      <c r="D18" s="278" t="s">
        <v>12</v>
      </c>
      <c r="E18" s="96" t="s">
        <v>347</v>
      </c>
      <c r="F18" s="293">
        <v>300</v>
      </c>
      <c r="G18" s="461">
        <v>109</v>
      </c>
      <c r="H18" s="462">
        <v>109</v>
      </c>
      <c r="I18" s="464">
        <f>G18-H18</f>
        <v>0</v>
      </c>
      <c r="J18" s="464">
        <f>$F18*I18</f>
        <v>0</v>
      </c>
      <c r="K18" s="540">
        <f>J18/1000000</f>
        <v>0</v>
      </c>
      <c r="L18" s="461">
        <v>999964</v>
      </c>
      <c r="M18" s="462">
        <v>999964</v>
      </c>
      <c r="N18" s="464">
        <f>L18-M18</f>
        <v>0</v>
      </c>
      <c r="O18" s="464">
        <f>$F18*N18</f>
        <v>0</v>
      </c>
      <c r="P18" s="540">
        <f>O18/1000000</f>
        <v>0</v>
      </c>
      <c r="Q18" s="469"/>
    </row>
    <row r="19" spans="1:17" ht="19.5" customHeight="1">
      <c r="A19" s="268"/>
      <c r="B19" s="291"/>
      <c r="C19" s="292"/>
      <c r="D19" s="278"/>
      <c r="E19" s="96"/>
      <c r="F19" s="293"/>
      <c r="G19" s="95"/>
      <c r="H19" s="84"/>
      <c r="I19" s="44"/>
      <c r="J19" s="44"/>
      <c r="K19" s="98"/>
      <c r="L19" s="307"/>
      <c r="M19" s="516"/>
      <c r="N19" s="516"/>
      <c r="O19" s="516"/>
      <c r="P19" s="517"/>
      <c r="Q19" s="469"/>
    </row>
    <row r="20" spans="1:17" ht="19.5" customHeight="1">
      <c r="A20" s="268"/>
      <c r="B20" s="291"/>
      <c r="C20" s="292"/>
      <c r="D20" s="278"/>
      <c r="E20" s="96"/>
      <c r="F20" s="293"/>
      <c r="G20" s="95"/>
      <c r="H20" s="84"/>
      <c r="I20" s="44"/>
      <c r="J20" s="44"/>
      <c r="K20" s="98"/>
      <c r="L20" s="307"/>
      <c r="M20" s="516"/>
      <c r="N20" s="516"/>
      <c r="O20" s="516"/>
      <c r="P20" s="517"/>
      <c r="Q20" s="469"/>
    </row>
    <row r="21" spans="1:17" ht="19.5" customHeight="1">
      <c r="A21" s="268"/>
      <c r="B21" s="294"/>
      <c r="C21" s="292"/>
      <c r="D21" s="278"/>
      <c r="E21" s="96"/>
      <c r="F21" s="293"/>
      <c r="G21" s="95"/>
      <c r="H21" s="84"/>
      <c r="I21" s="44"/>
      <c r="J21" s="44"/>
      <c r="K21" s="98"/>
      <c r="L21" s="307"/>
      <c r="M21" s="516"/>
      <c r="N21" s="516"/>
      <c r="O21" s="516"/>
      <c r="P21" s="517"/>
      <c r="Q21" s="469"/>
    </row>
    <row r="22" spans="1:17" ht="19.5" customHeight="1">
      <c r="A22" s="268"/>
      <c r="B22" s="291" t="s">
        <v>262</v>
      </c>
      <c r="C22" s="292"/>
      <c r="D22" s="278"/>
      <c r="E22" s="96"/>
      <c r="F22" s="295"/>
      <c r="G22" s="95"/>
      <c r="H22" s="84"/>
      <c r="I22" s="41"/>
      <c r="J22" s="45"/>
      <c r="K22" s="301">
        <f>SUM(K9:K21)</f>
        <v>0.70375625</v>
      </c>
      <c r="L22" s="308"/>
      <c r="M22" s="284"/>
      <c r="N22" s="284"/>
      <c r="O22" s="284"/>
      <c r="P22" s="302">
        <f>SUM(P9:P21)</f>
        <v>-0.24633125</v>
      </c>
      <c r="Q22" s="469"/>
    </row>
    <row r="23" spans="1:17" ht="19.5" customHeight="1">
      <c r="A23" s="268"/>
      <c r="B23" s="291" t="s">
        <v>263</v>
      </c>
      <c r="C23" s="292"/>
      <c r="D23" s="278"/>
      <c r="E23" s="96"/>
      <c r="F23" s="295"/>
      <c r="G23" s="95"/>
      <c r="H23" s="84"/>
      <c r="I23" s="41"/>
      <c r="J23" s="41"/>
      <c r="K23" s="98"/>
      <c r="L23" s="307"/>
      <c r="M23" s="516"/>
      <c r="N23" s="516"/>
      <c r="O23" s="516"/>
      <c r="P23" s="517"/>
      <c r="Q23" s="469"/>
    </row>
    <row r="24" spans="1:17" ht="19.5" customHeight="1">
      <c r="A24" s="268"/>
      <c r="B24" s="291" t="s">
        <v>264</v>
      </c>
      <c r="C24" s="292"/>
      <c r="D24" s="278"/>
      <c r="E24" s="96"/>
      <c r="F24" s="295"/>
      <c r="G24" s="95"/>
      <c r="H24" s="84"/>
      <c r="I24" s="41"/>
      <c r="J24" s="41"/>
      <c r="K24" s="98"/>
      <c r="L24" s="307"/>
      <c r="M24" s="516"/>
      <c r="N24" s="516"/>
      <c r="O24" s="516"/>
      <c r="P24" s="517"/>
      <c r="Q24" s="469"/>
    </row>
    <row r="25" spans="1:17" ht="19.5" customHeight="1">
      <c r="A25" s="268">
        <v>8</v>
      </c>
      <c r="B25" s="294" t="s">
        <v>265</v>
      </c>
      <c r="C25" s="292">
        <v>4864796</v>
      </c>
      <c r="D25" s="278" t="s">
        <v>12</v>
      </c>
      <c r="E25" s="96" t="s">
        <v>347</v>
      </c>
      <c r="F25" s="293">
        <v>200</v>
      </c>
      <c r="G25" s="461">
        <v>993521</v>
      </c>
      <c r="H25" s="462">
        <v>994472</v>
      </c>
      <c r="I25" s="464">
        <f>G25-H25</f>
        <v>-951</v>
      </c>
      <c r="J25" s="464">
        <f>$F25*I25</f>
        <v>-190200</v>
      </c>
      <c r="K25" s="540">
        <f>J25/1000000</f>
        <v>-0.1902</v>
      </c>
      <c r="L25" s="461">
        <v>999738</v>
      </c>
      <c r="M25" s="462">
        <v>999739</v>
      </c>
      <c r="N25" s="464">
        <f>L25-M25</f>
        <v>-1</v>
      </c>
      <c r="O25" s="464">
        <f>$F25*N25</f>
        <v>-200</v>
      </c>
      <c r="P25" s="540">
        <f>O25/1000000</f>
        <v>-0.0002</v>
      </c>
      <c r="Q25" s="481"/>
    </row>
    <row r="26" spans="1:17" ht="21" customHeight="1">
      <c r="A26" s="268">
        <v>9</v>
      </c>
      <c r="B26" s="294" t="s">
        <v>266</v>
      </c>
      <c r="C26" s="292">
        <v>4864932</v>
      </c>
      <c r="D26" s="278" t="s">
        <v>12</v>
      </c>
      <c r="E26" s="96" t="s">
        <v>347</v>
      </c>
      <c r="F26" s="293">
        <v>375</v>
      </c>
      <c r="G26" s="461">
        <v>923880</v>
      </c>
      <c r="H26" s="462">
        <v>923759</v>
      </c>
      <c r="I26" s="464">
        <f>G26-H26</f>
        <v>121</v>
      </c>
      <c r="J26" s="464">
        <f>$F26*I26</f>
        <v>45375</v>
      </c>
      <c r="K26" s="540">
        <f>J26/1000000</f>
        <v>0.045375</v>
      </c>
      <c r="L26" s="461">
        <v>997279</v>
      </c>
      <c r="M26" s="462">
        <v>997229</v>
      </c>
      <c r="N26" s="464">
        <f>L26-M26</f>
        <v>50</v>
      </c>
      <c r="O26" s="464">
        <f>$F26*N26</f>
        <v>18750</v>
      </c>
      <c r="P26" s="540">
        <f>O26/1000000</f>
        <v>0.01875</v>
      </c>
      <c r="Q26" s="475"/>
    </row>
    <row r="27" spans="1:17" ht="19.5" customHeight="1">
      <c r="A27" s="268"/>
      <c r="B27" s="291" t="s">
        <v>267</v>
      </c>
      <c r="C27" s="294"/>
      <c r="D27" s="278"/>
      <c r="E27" s="96"/>
      <c r="F27" s="295"/>
      <c r="G27" s="95"/>
      <c r="H27" s="84"/>
      <c r="I27" s="41"/>
      <c r="J27" s="45"/>
      <c r="K27" s="302">
        <f>SUM(K25:K26)</f>
        <v>-0.144825</v>
      </c>
      <c r="L27" s="308"/>
      <c r="M27" s="284"/>
      <c r="N27" s="284"/>
      <c r="O27" s="284"/>
      <c r="P27" s="302">
        <f>SUM(P25:P26)</f>
        <v>0.01855</v>
      </c>
      <c r="Q27" s="469"/>
    </row>
    <row r="28" spans="1:17" ht="19.5" customHeight="1">
      <c r="A28" s="268"/>
      <c r="B28" s="291" t="s">
        <v>268</v>
      </c>
      <c r="C28" s="292"/>
      <c r="D28" s="278"/>
      <c r="E28" s="84"/>
      <c r="F28" s="293"/>
      <c r="G28" s="95"/>
      <c r="H28" s="84"/>
      <c r="I28" s="44"/>
      <c r="J28" s="40"/>
      <c r="K28" s="98"/>
      <c r="L28" s="307"/>
      <c r="M28" s="516"/>
      <c r="N28" s="516"/>
      <c r="O28" s="516"/>
      <c r="P28" s="517"/>
      <c r="Q28" s="469"/>
    </row>
    <row r="29" spans="1:17" ht="19.5" customHeight="1">
      <c r="A29" s="268"/>
      <c r="B29" s="291" t="s">
        <v>264</v>
      </c>
      <c r="C29" s="292"/>
      <c r="D29" s="278"/>
      <c r="E29" s="84"/>
      <c r="F29" s="293"/>
      <c r="G29" s="95"/>
      <c r="H29" s="84"/>
      <c r="I29" s="44"/>
      <c r="J29" s="40"/>
      <c r="K29" s="98"/>
      <c r="L29" s="307"/>
      <c r="M29" s="516"/>
      <c r="N29" s="516"/>
      <c r="O29" s="516"/>
      <c r="P29" s="517"/>
      <c r="Q29" s="469"/>
    </row>
    <row r="30" spans="1:17" ht="19.5" customHeight="1">
      <c r="A30" s="268">
        <v>10</v>
      </c>
      <c r="B30" s="294" t="s">
        <v>269</v>
      </c>
      <c r="C30" s="292">
        <v>4864819</v>
      </c>
      <c r="D30" s="278" t="s">
        <v>12</v>
      </c>
      <c r="E30" s="96" t="s">
        <v>347</v>
      </c>
      <c r="F30" s="541">
        <v>200</v>
      </c>
      <c r="G30" s="461">
        <v>283134</v>
      </c>
      <c r="H30" s="462">
        <v>281548</v>
      </c>
      <c r="I30" s="464">
        <f aca="true" t="shared" si="0" ref="I30:I36">G30-H30</f>
        <v>1586</v>
      </c>
      <c r="J30" s="464">
        <f aca="true" t="shared" si="1" ref="J30:J36">$F30*I30</f>
        <v>317200</v>
      </c>
      <c r="K30" s="540">
        <f aca="true" t="shared" si="2" ref="K30:K36">J30/1000000</f>
        <v>0.3172</v>
      </c>
      <c r="L30" s="461">
        <v>267744</v>
      </c>
      <c r="M30" s="462">
        <v>267392</v>
      </c>
      <c r="N30" s="464">
        <f aca="true" t="shared" si="3" ref="N30:N36">L30-M30</f>
        <v>352</v>
      </c>
      <c r="O30" s="464">
        <f aca="true" t="shared" si="4" ref="O30:O36">$F30*N30</f>
        <v>70400</v>
      </c>
      <c r="P30" s="540">
        <f aca="true" t="shared" si="5" ref="P30:P36">O30/1000000</f>
        <v>0.0704</v>
      </c>
      <c r="Q30" s="469"/>
    </row>
    <row r="31" spans="1:17" ht="19.5" customHeight="1">
      <c r="A31" s="268">
        <v>11</v>
      </c>
      <c r="B31" s="294" t="s">
        <v>270</v>
      </c>
      <c r="C31" s="292">
        <v>5295125</v>
      </c>
      <c r="D31" s="278" t="s">
        <v>12</v>
      </c>
      <c r="E31" s="96" t="s">
        <v>347</v>
      </c>
      <c r="F31" s="541">
        <v>100</v>
      </c>
      <c r="G31" s="461">
        <v>156530</v>
      </c>
      <c r="H31" s="462">
        <v>152452</v>
      </c>
      <c r="I31" s="464">
        <f>G31-H31</f>
        <v>4078</v>
      </c>
      <c r="J31" s="464">
        <f>$F31*I31</f>
        <v>407800</v>
      </c>
      <c r="K31" s="540">
        <f>J31/1000000</f>
        <v>0.4078</v>
      </c>
      <c r="L31" s="461">
        <v>998984</v>
      </c>
      <c r="M31" s="462">
        <v>999001</v>
      </c>
      <c r="N31" s="464">
        <f>L31-M31</f>
        <v>-17</v>
      </c>
      <c r="O31" s="464">
        <f>$F31*N31</f>
        <v>-1700</v>
      </c>
      <c r="P31" s="540">
        <f>O31/1000000</f>
        <v>-0.0017</v>
      </c>
      <c r="Q31" s="469"/>
    </row>
    <row r="32" spans="1:17" ht="19.5" customHeight="1">
      <c r="A32" s="268">
        <v>12</v>
      </c>
      <c r="B32" s="294" t="s">
        <v>271</v>
      </c>
      <c r="C32" s="292">
        <v>5295126</v>
      </c>
      <c r="D32" s="278" t="s">
        <v>12</v>
      </c>
      <c r="E32" s="96" t="s">
        <v>347</v>
      </c>
      <c r="F32" s="541">
        <v>62.5</v>
      </c>
      <c r="G32" s="461">
        <v>45812</v>
      </c>
      <c r="H32" s="462">
        <v>31481</v>
      </c>
      <c r="I32" s="464">
        <f>G32-H32</f>
        <v>14331</v>
      </c>
      <c r="J32" s="464">
        <f>$F32*I32</f>
        <v>895687.5</v>
      </c>
      <c r="K32" s="540">
        <f>J32/1000000</f>
        <v>0.8956875</v>
      </c>
      <c r="L32" s="461">
        <v>986827</v>
      </c>
      <c r="M32" s="462">
        <v>986873</v>
      </c>
      <c r="N32" s="464">
        <f>L32-M32</f>
        <v>-46</v>
      </c>
      <c r="O32" s="464">
        <f>$F32*N32</f>
        <v>-2875</v>
      </c>
      <c r="P32" s="540">
        <f>O32/1000000</f>
        <v>-0.002875</v>
      </c>
      <c r="Q32" s="469"/>
    </row>
    <row r="33" spans="1:17" ht="19.5" customHeight="1">
      <c r="A33" s="268">
        <v>13</v>
      </c>
      <c r="B33" s="294" t="s">
        <v>272</v>
      </c>
      <c r="C33" s="292">
        <v>4865179</v>
      </c>
      <c r="D33" s="278" t="s">
        <v>12</v>
      </c>
      <c r="E33" s="96" t="s">
        <v>347</v>
      </c>
      <c r="F33" s="541">
        <v>800</v>
      </c>
      <c r="G33" s="461">
        <v>140</v>
      </c>
      <c r="H33" s="462">
        <v>45</v>
      </c>
      <c r="I33" s="464">
        <f>G33-H33</f>
        <v>95</v>
      </c>
      <c r="J33" s="464">
        <f>$F33*I33</f>
        <v>76000</v>
      </c>
      <c r="K33" s="540">
        <f>J33/1000000</f>
        <v>0.076</v>
      </c>
      <c r="L33" s="461">
        <v>343</v>
      </c>
      <c r="M33" s="462">
        <v>276</v>
      </c>
      <c r="N33" s="464">
        <f>L33-M33</f>
        <v>67</v>
      </c>
      <c r="O33" s="464">
        <f>$F33*N33</f>
        <v>53600</v>
      </c>
      <c r="P33" s="540">
        <f>O33/1000000</f>
        <v>0.0536</v>
      </c>
      <c r="Q33" s="469"/>
    </row>
    <row r="34" spans="1:17" ht="19.5" customHeight="1">
      <c r="A34" s="268"/>
      <c r="B34" s="294"/>
      <c r="C34" s="292"/>
      <c r="D34" s="278"/>
      <c r="E34" s="96"/>
      <c r="F34" s="541"/>
      <c r="G34" s="461"/>
      <c r="H34" s="462"/>
      <c r="I34" s="464"/>
      <c r="J34" s="464"/>
      <c r="K34" s="540">
        <v>-0.0054</v>
      </c>
      <c r="L34" s="461"/>
      <c r="M34" s="462"/>
      <c r="N34" s="464"/>
      <c r="O34" s="464"/>
      <c r="P34" s="540">
        <v>-0.0276</v>
      </c>
      <c r="Q34" s="509" t="s">
        <v>464</v>
      </c>
    </row>
    <row r="35" spans="1:17" ht="19.5" customHeight="1">
      <c r="A35" s="268">
        <v>14</v>
      </c>
      <c r="B35" s="294" t="s">
        <v>273</v>
      </c>
      <c r="C35" s="292">
        <v>4864795</v>
      </c>
      <c r="D35" s="278" t="s">
        <v>12</v>
      </c>
      <c r="E35" s="96" t="s">
        <v>347</v>
      </c>
      <c r="F35" s="541">
        <v>100</v>
      </c>
      <c r="G35" s="461">
        <v>995764</v>
      </c>
      <c r="H35" s="462">
        <v>996501</v>
      </c>
      <c r="I35" s="464">
        <f t="shared" si="0"/>
        <v>-737</v>
      </c>
      <c r="J35" s="464">
        <f t="shared" si="1"/>
        <v>-73700</v>
      </c>
      <c r="K35" s="540">
        <f t="shared" si="2"/>
        <v>-0.0737</v>
      </c>
      <c r="L35" s="461">
        <v>999638</v>
      </c>
      <c r="M35" s="462">
        <v>999677</v>
      </c>
      <c r="N35" s="464">
        <f t="shared" si="3"/>
        <v>-39</v>
      </c>
      <c r="O35" s="464">
        <f t="shared" si="4"/>
        <v>-3900</v>
      </c>
      <c r="P35" s="540">
        <f t="shared" si="5"/>
        <v>-0.0039</v>
      </c>
      <c r="Q35" s="481"/>
    </row>
    <row r="36" spans="1:17" ht="19.5" customHeight="1">
      <c r="A36" s="268">
        <v>15</v>
      </c>
      <c r="B36" s="294" t="s">
        <v>376</v>
      </c>
      <c r="C36" s="292">
        <v>4864821</v>
      </c>
      <c r="D36" s="278" t="s">
        <v>12</v>
      </c>
      <c r="E36" s="96" t="s">
        <v>347</v>
      </c>
      <c r="F36" s="541">
        <v>150</v>
      </c>
      <c r="G36" s="461">
        <v>999090</v>
      </c>
      <c r="H36" s="462">
        <v>999090</v>
      </c>
      <c r="I36" s="464">
        <f t="shared" si="0"/>
        <v>0</v>
      </c>
      <c r="J36" s="464">
        <f t="shared" si="1"/>
        <v>0</v>
      </c>
      <c r="K36" s="540">
        <f t="shared" si="2"/>
        <v>0</v>
      </c>
      <c r="L36" s="461">
        <v>994692</v>
      </c>
      <c r="M36" s="462">
        <v>994805</v>
      </c>
      <c r="N36" s="464">
        <f t="shared" si="3"/>
        <v>-113</v>
      </c>
      <c r="O36" s="464">
        <f t="shared" si="4"/>
        <v>-16950</v>
      </c>
      <c r="P36" s="546">
        <f t="shared" si="5"/>
        <v>-0.01695</v>
      </c>
      <c r="Q36" s="500"/>
    </row>
    <row r="37" spans="1:17" ht="19.5" customHeight="1">
      <c r="A37" s="268"/>
      <c r="B37" s="291" t="s">
        <v>259</v>
      </c>
      <c r="C37" s="292"/>
      <c r="D37" s="278"/>
      <c r="E37" s="84"/>
      <c r="F37" s="293"/>
      <c r="G37" s="269"/>
      <c r="H37" s="284"/>
      <c r="I37" s="284"/>
      <c r="J37" s="300"/>
      <c r="K37" s="299"/>
      <c r="L37" s="305"/>
      <c r="M37" s="284"/>
      <c r="N37" s="284"/>
      <c r="O37" s="284"/>
      <c r="P37" s="547"/>
      <c r="Q37" s="469"/>
    </row>
    <row r="38" spans="1:17" ht="19.5" customHeight="1">
      <c r="A38" s="268">
        <v>16</v>
      </c>
      <c r="B38" s="294" t="s">
        <v>274</v>
      </c>
      <c r="C38" s="292">
        <v>4865185</v>
      </c>
      <c r="D38" s="278" t="s">
        <v>12</v>
      </c>
      <c r="E38" s="96" t="s">
        <v>347</v>
      </c>
      <c r="F38" s="541">
        <v>-2500</v>
      </c>
      <c r="G38" s="461">
        <v>999313</v>
      </c>
      <c r="H38" s="462">
        <v>999295</v>
      </c>
      <c r="I38" s="464">
        <f>G38-H38</f>
        <v>18</v>
      </c>
      <c r="J38" s="464">
        <f>$F38*I38</f>
        <v>-45000</v>
      </c>
      <c r="K38" s="540">
        <f>J38/1000000</f>
        <v>-0.045</v>
      </c>
      <c r="L38" s="461">
        <v>3073</v>
      </c>
      <c r="M38" s="462">
        <v>3071</v>
      </c>
      <c r="N38" s="464">
        <f>L38-M38</f>
        <v>2</v>
      </c>
      <c r="O38" s="464">
        <f>$F38*N38</f>
        <v>-5000</v>
      </c>
      <c r="P38" s="546">
        <f>O38/1000000</f>
        <v>-0.005</v>
      </c>
      <c r="Q38" s="480"/>
    </row>
    <row r="39" spans="1:17" ht="19.5" customHeight="1">
      <c r="A39" s="268">
        <v>17</v>
      </c>
      <c r="B39" s="294" t="s">
        <v>277</v>
      </c>
      <c r="C39" s="292">
        <v>4902572</v>
      </c>
      <c r="D39" s="278" t="s">
        <v>12</v>
      </c>
      <c r="E39" s="96" t="s">
        <v>347</v>
      </c>
      <c r="F39" s="541">
        <v>-300</v>
      </c>
      <c r="G39" s="461">
        <v>109</v>
      </c>
      <c r="H39" s="462">
        <v>109</v>
      </c>
      <c r="I39" s="464">
        <f>G39-H39</f>
        <v>0</v>
      </c>
      <c r="J39" s="464">
        <f>$F39*I39</f>
        <v>0</v>
      </c>
      <c r="K39" s="540">
        <f>J39/1000000</f>
        <v>0</v>
      </c>
      <c r="L39" s="461">
        <v>999964</v>
      </c>
      <c r="M39" s="462">
        <v>999964</v>
      </c>
      <c r="N39" s="464">
        <f>L39-M39</f>
        <v>0</v>
      </c>
      <c r="O39" s="464">
        <f>$F39*N39</f>
        <v>0</v>
      </c>
      <c r="P39" s="540">
        <f>O39/1000000</f>
        <v>0</v>
      </c>
      <c r="Q39" s="469"/>
    </row>
    <row r="40" spans="1:17" ht="19.5" customHeight="1">
      <c r="A40" s="268"/>
      <c r="B40" s="291"/>
      <c r="C40" s="292"/>
      <c r="D40" s="292"/>
      <c r="E40" s="294"/>
      <c r="F40" s="292"/>
      <c r="G40" s="95"/>
      <c r="H40" s="44"/>
      <c r="I40" s="44"/>
      <c r="J40" s="44"/>
      <c r="K40" s="102"/>
      <c r="L40" s="38"/>
      <c r="M40" s="516"/>
      <c r="N40" s="516"/>
      <c r="O40" s="516"/>
      <c r="P40" s="517"/>
      <c r="Q40" s="469"/>
    </row>
    <row r="41" spans="1:17" ht="19.5" customHeight="1" thickBot="1">
      <c r="A41" s="296"/>
      <c r="B41" s="297" t="s">
        <v>275</v>
      </c>
      <c r="C41" s="297"/>
      <c r="D41" s="297"/>
      <c r="E41" s="297"/>
      <c r="F41" s="297"/>
      <c r="G41" s="104"/>
      <c r="H41" s="103"/>
      <c r="I41" s="103"/>
      <c r="J41" s="103"/>
      <c r="K41" s="424">
        <f>SUM(K30:K40)</f>
        <v>1.5725874999999998</v>
      </c>
      <c r="L41" s="309"/>
      <c r="M41" s="747"/>
      <c r="N41" s="747"/>
      <c r="O41" s="747"/>
      <c r="P41" s="303">
        <f>SUM(P30:P40)</f>
        <v>0.065975</v>
      </c>
      <c r="Q41" s="611"/>
    </row>
    <row r="42" spans="1:16" ht="13.5" thickTop="1">
      <c r="A42" s="55"/>
      <c r="B42" s="2"/>
      <c r="C42" s="92"/>
      <c r="D42" s="55"/>
      <c r="E42" s="92"/>
      <c r="F42" s="9"/>
      <c r="G42" s="9"/>
      <c r="H42" s="9"/>
      <c r="I42" s="9"/>
      <c r="J42" s="9"/>
      <c r="K42" s="10"/>
      <c r="L42" s="310"/>
      <c r="M42" s="600"/>
      <c r="N42" s="600"/>
      <c r="O42" s="600"/>
      <c r="P42" s="600"/>
    </row>
    <row r="43" spans="11:16" ht="12.75">
      <c r="K43" s="600"/>
      <c r="L43" s="600"/>
      <c r="M43" s="600"/>
      <c r="N43" s="600"/>
      <c r="O43" s="600"/>
      <c r="P43" s="600"/>
    </row>
    <row r="44" spans="7:16" ht="12.75">
      <c r="G44" s="748"/>
      <c r="K44" s="600"/>
      <c r="L44" s="600"/>
      <c r="M44" s="600"/>
      <c r="N44" s="600"/>
      <c r="O44" s="600"/>
      <c r="P44" s="600"/>
    </row>
    <row r="45" spans="2:16" ht="21.75">
      <c r="B45" s="190" t="s">
        <v>333</v>
      </c>
      <c r="K45" s="749">
        <f>K22</f>
        <v>0.70375625</v>
      </c>
      <c r="L45" s="750"/>
      <c r="M45" s="750"/>
      <c r="N45" s="750"/>
      <c r="O45" s="750"/>
      <c r="P45" s="749">
        <f>P22</f>
        <v>-0.24633125</v>
      </c>
    </row>
    <row r="46" spans="2:16" ht="21.75">
      <c r="B46" s="190" t="s">
        <v>334</v>
      </c>
      <c r="K46" s="749">
        <f>K27</f>
        <v>-0.144825</v>
      </c>
      <c r="L46" s="750"/>
      <c r="M46" s="750"/>
      <c r="N46" s="750"/>
      <c r="O46" s="750"/>
      <c r="P46" s="749">
        <f>P27</f>
        <v>0.01855</v>
      </c>
    </row>
    <row r="47" spans="2:16" ht="21.75">
      <c r="B47" s="190" t="s">
        <v>335</v>
      </c>
      <c r="K47" s="749">
        <f>K41</f>
        <v>1.5725874999999998</v>
      </c>
      <c r="L47" s="750"/>
      <c r="M47" s="750"/>
      <c r="N47" s="750"/>
      <c r="O47" s="750"/>
      <c r="P47" s="751">
        <f>P41</f>
        <v>0.065975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70" zoomScaleNormal="75" zoomScaleSheetLayoutView="70" zoomScalePageLayoutView="0" workbookViewId="0" topLeftCell="A1">
      <selection activeCell="G43" sqref="G43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6.140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238</v>
      </c>
    </row>
    <row r="2" spans="1:16" ht="20.25">
      <c r="A2" s="317" t="s">
        <v>239</v>
      </c>
      <c r="P2" s="275" t="str">
        <f>NDPL!Q1</f>
        <v>OCTOBER-2016</v>
      </c>
    </row>
    <row r="3" spans="1:9" ht="18">
      <c r="A3" s="186" t="s">
        <v>352</v>
      </c>
      <c r="B3" s="186"/>
      <c r="C3" s="263"/>
      <c r="D3" s="264"/>
      <c r="E3" s="264"/>
      <c r="F3" s="263"/>
      <c r="G3" s="263"/>
      <c r="H3" s="263"/>
      <c r="I3" s="263"/>
    </row>
    <row r="4" spans="1:16" ht="24" thickBot="1">
      <c r="A4" s="3"/>
      <c r="G4" s="18"/>
      <c r="H4" s="18"/>
      <c r="I4" s="48" t="s">
        <v>398</v>
      </c>
      <c r="J4" s="18"/>
      <c r="K4" s="18"/>
      <c r="L4" s="18"/>
      <c r="M4" s="18"/>
      <c r="N4" s="48" t="s">
        <v>399</v>
      </c>
      <c r="O4" s="18"/>
      <c r="P4" s="18"/>
    </row>
    <row r="5" spans="1:17" ht="39.75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01/11/2016</v>
      </c>
      <c r="H5" s="33" t="str">
        <f>NDPL!H5</f>
        <v>INTIAL READING 01/10/2016</v>
      </c>
      <c r="I5" s="33" t="s">
        <v>4</v>
      </c>
      <c r="J5" s="33" t="s">
        <v>5</v>
      </c>
      <c r="K5" s="33" t="s">
        <v>6</v>
      </c>
      <c r="L5" s="35" t="str">
        <f>NDPL!G5</f>
        <v>FINAL READING 01/11/2016</v>
      </c>
      <c r="M5" s="33" t="str">
        <f>NDPL!H5</f>
        <v>INTIAL READING 01/10/2016</v>
      </c>
      <c r="N5" s="33" t="s">
        <v>4</v>
      </c>
      <c r="O5" s="33" t="s">
        <v>5</v>
      </c>
      <c r="P5" s="34" t="s">
        <v>6</v>
      </c>
      <c r="Q5" s="34" t="s">
        <v>310</v>
      </c>
    </row>
    <row r="6" ht="14.25" thickBot="1" thickTop="1"/>
    <row r="7" spans="1:17" ht="13.5" thickTop="1">
      <c r="A7" s="23"/>
      <c r="B7" s="114"/>
      <c r="C7" s="24"/>
      <c r="D7" s="24"/>
      <c r="E7" s="24"/>
      <c r="F7" s="30"/>
      <c r="G7" s="23"/>
      <c r="H7" s="24"/>
      <c r="I7" s="24"/>
      <c r="J7" s="24"/>
      <c r="K7" s="30"/>
      <c r="L7" s="23"/>
      <c r="M7" s="24"/>
      <c r="N7" s="24"/>
      <c r="O7" s="24"/>
      <c r="P7" s="30"/>
      <c r="Q7" s="154"/>
    </row>
    <row r="8" spans="1:17" ht="18">
      <c r="A8" s="118"/>
      <c r="B8" s="439" t="s">
        <v>284</v>
      </c>
      <c r="C8" s="438"/>
      <c r="D8" s="121"/>
      <c r="E8" s="121"/>
      <c r="F8" s="123"/>
      <c r="G8" s="132"/>
      <c r="H8" s="18"/>
      <c r="I8" s="68"/>
      <c r="J8" s="68"/>
      <c r="K8" s="70"/>
      <c r="L8" s="69"/>
      <c r="M8" s="67"/>
      <c r="N8" s="68"/>
      <c r="O8" s="68"/>
      <c r="P8" s="70"/>
      <c r="Q8" s="155"/>
    </row>
    <row r="9" spans="1:17" ht="18">
      <c r="A9" s="125"/>
      <c r="B9" s="440" t="s">
        <v>285</v>
      </c>
      <c r="C9" s="441" t="s">
        <v>279</v>
      </c>
      <c r="D9" s="126"/>
      <c r="E9" s="121"/>
      <c r="F9" s="123"/>
      <c r="G9" s="22"/>
      <c r="H9" s="18"/>
      <c r="I9" s="68"/>
      <c r="J9" s="68"/>
      <c r="K9" s="70"/>
      <c r="L9" s="185"/>
      <c r="M9" s="68"/>
      <c r="N9" s="68"/>
      <c r="O9" s="68"/>
      <c r="P9" s="70"/>
      <c r="Q9" s="155"/>
    </row>
    <row r="10" spans="1:17" s="465" customFormat="1" ht="20.25">
      <c r="A10" s="430">
        <v>1</v>
      </c>
      <c r="B10" s="585" t="s">
        <v>280</v>
      </c>
      <c r="C10" s="438">
        <v>4865001</v>
      </c>
      <c r="D10" s="456" t="s">
        <v>12</v>
      </c>
      <c r="E10" s="121" t="s">
        <v>356</v>
      </c>
      <c r="F10" s="586">
        <v>2000</v>
      </c>
      <c r="G10" s="461">
        <v>27622</v>
      </c>
      <c r="H10" s="462">
        <v>27090</v>
      </c>
      <c r="I10" s="462">
        <f>G10-H10</f>
        <v>532</v>
      </c>
      <c r="J10" s="462">
        <f>$F10*I10</f>
        <v>1064000</v>
      </c>
      <c r="K10" s="462">
        <f>J10/1000000</f>
        <v>1.064</v>
      </c>
      <c r="L10" s="461">
        <v>1806</v>
      </c>
      <c r="M10" s="462">
        <v>1804</v>
      </c>
      <c r="N10" s="463">
        <f>L10-M10</f>
        <v>2</v>
      </c>
      <c r="O10" s="463">
        <f>$F10*N10</f>
        <v>4000</v>
      </c>
      <c r="P10" s="587">
        <f>O10/1000000</f>
        <v>0.004</v>
      </c>
      <c r="Q10" s="469"/>
    </row>
    <row r="11" spans="1:17" s="465" customFormat="1" ht="20.25">
      <c r="A11" s="430">
        <v>2</v>
      </c>
      <c r="B11" s="585" t="s">
        <v>282</v>
      </c>
      <c r="C11" s="438">
        <v>4864886</v>
      </c>
      <c r="D11" s="456" t="s">
        <v>12</v>
      </c>
      <c r="E11" s="121" t="s">
        <v>356</v>
      </c>
      <c r="F11" s="586">
        <v>5000</v>
      </c>
      <c r="G11" s="461">
        <v>2639</v>
      </c>
      <c r="H11" s="462">
        <v>2365</v>
      </c>
      <c r="I11" s="462">
        <f>G11-H11</f>
        <v>274</v>
      </c>
      <c r="J11" s="462">
        <f>$F11*I11</f>
        <v>1370000</v>
      </c>
      <c r="K11" s="462">
        <f>J11/1000000</f>
        <v>1.37</v>
      </c>
      <c r="L11" s="461">
        <v>157</v>
      </c>
      <c r="M11" s="462">
        <v>155</v>
      </c>
      <c r="N11" s="463">
        <f>L11-M11</f>
        <v>2</v>
      </c>
      <c r="O11" s="463">
        <f>$F11*N11</f>
        <v>10000</v>
      </c>
      <c r="P11" s="587">
        <f>O11/1000000</f>
        <v>0.01</v>
      </c>
      <c r="Q11" s="469"/>
    </row>
    <row r="12" spans="1:17" ht="14.25">
      <c r="A12" s="95"/>
      <c r="B12" s="130"/>
      <c r="C12" s="111"/>
      <c r="D12" s="456"/>
      <c r="E12" s="128"/>
      <c r="F12" s="129"/>
      <c r="G12" s="133"/>
      <c r="H12" s="134"/>
      <c r="I12" s="68"/>
      <c r="J12" s="68"/>
      <c r="K12" s="70"/>
      <c r="L12" s="185"/>
      <c r="M12" s="68"/>
      <c r="N12" s="68"/>
      <c r="O12" s="68"/>
      <c r="P12" s="70"/>
      <c r="Q12" s="155"/>
    </row>
    <row r="13" spans="1:17" ht="14.25">
      <c r="A13" s="95"/>
      <c r="B13" s="127"/>
      <c r="C13" s="111"/>
      <c r="D13" s="456"/>
      <c r="E13" s="128"/>
      <c r="F13" s="129"/>
      <c r="G13" s="133"/>
      <c r="H13" s="134"/>
      <c r="I13" s="68"/>
      <c r="J13" s="68"/>
      <c r="K13" s="70"/>
      <c r="L13" s="185"/>
      <c r="M13" s="68"/>
      <c r="N13" s="68"/>
      <c r="O13" s="68"/>
      <c r="P13" s="70"/>
      <c r="Q13" s="155"/>
    </row>
    <row r="14" spans="1:17" ht="18">
      <c r="A14" s="95"/>
      <c r="B14" s="127"/>
      <c r="C14" s="111"/>
      <c r="D14" s="456"/>
      <c r="E14" s="128"/>
      <c r="F14" s="129"/>
      <c r="G14" s="133"/>
      <c r="H14" s="451" t="s">
        <v>319</v>
      </c>
      <c r="I14" s="433"/>
      <c r="J14" s="298"/>
      <c r="K14" s="434">
        <f>SUM(K10:K11)</f>
        <v>2.434</v>
      </c>
      <c r="L14" s="185"/>
      <c r="M14" s="452" t="s">
        <v>319</v>
      </c>
      <c r="N14" s="435"/>
      <c r="O14" s="431"/>
      <c r="P14" s="436">
        <f>SUM(P10:P11)</f>
        <v>0.014</v>
      </c>
      <c r="Q14" s="155"/>
    </row>
    <row r="15" spans="1:17" ht="18">
      <c r="A15" s="95"/>
      <c r="B15" s="314"/>
      <c r="C15" s="313"/>
      <c r="D15" s="456"/>
      <c r="E15" s="128"/>
      <c r="F15" s="129"/>
      <c r="G15" s="133"/>
      <c r="H15" s="134"/>
      <c r="I15" s="68"/>
      <c r="J15" s="68"/>
      <c r="K15" s="70"/>
      <c r="L15" s="185"/>
      <c r="M15" s="68"/>
      <c r="N15" s="68"/>
      <c r="O15" s="68"/>
      <c r="P15" s="70"/>
      <c r="Q15" s="155"/>
    </row>
    <row r="16" spans="1:17" ht="18">
      <c r="A16" s="22"/>
      <c r="B16" s="18"/>
      <c r="C16" s="18"/>
      <c r="D16" s="18"/>
      <c r="E16" s="18"/>
      <c r="F16" s="18"/>
      <c r="G16" s="22"/>
      <c r="H16" s="454"/>
      <c r="I16" s="453"/>
      <c r="J16" s="398"/>
      <c r="K16" s="437"/>
      <c r="L16" s="22"/>
      <c r="M16" s="454"/>
      <c r="N16" s="437"/>
      <c r="O16" s="398"/>
      <c r="P16" s="437"/>
      <c r="Q16" s="155"/>
    </row>
    <row r="17" spans="1:17" ht="12.75">
      <c r="A17" s="22"/>
      <c r="B17" s="18"/>
      <c r="C17" s="18"/>
      <c r="D17" s="18"/>
      <c r="E17" s="18"/>
      <c r="F17" s="18"/>
      <c r="G17" s="22"/>
      <c r="H17" s="18"/>
      <c r="I17" s="18"/>
      <c r="J17" s="18"/>
      <c r="K17" s="18"/>
      <c r="L17" s="22"/>
      <c r="M17" s="18"/>
      <c r="N17" s="18"/>
      <c r="O17" s="18"/>
      <c r="P17" s="101"/>
      <c r="Q17" s="155"/>
    </row>
    <row r="18" spans="1:17" ht="13.5" thickBot="1">
      <c r="A18" s="26"/>
      <c r="B18" s="27"/>
      <c r="C18" s="27"/>
      <c r="D18" s="27"/>
      <c r="E18" s="27"/>
      <c r="F18" s="27"/>
      <c r="G18" s="26"/>
      <c r="H18" s="27"/>
      <c r="I18" s="199"/>
      <c r="J18" s="27"/>
      <c r="K18" s="200"/>
      <c r="L18" s="26"/>
      <c r="M18" s="27"/>
      <c r="N18" s="199"/>
      <c r="O18" s="27"/>
      <c r="P18" s="200"/>
      <c r="Q18" s="156"/>
    </row>
    <row r="19" ht="13.5" thickTop="1"/>
    <row r="23" spans="1:16" ht="18">
      <c r="A23" s="442" t="s">
        <v>287</v>
      </c>
      <c r="B23" s="187"/>
      <c r="C23" s="187"/>
      <c r="D23" s="187"/>
      <c r="E23" s="187"/>
      <c r="F23" s="187"/>
      <c r="K23" s="135">
        <f>(K14+K16)</f>
        <v>2.434</v>
      </c>
      <c r="L23" s="136"/>
      <c r="M23" s="136"/>
      <c r="N23" s="136"/>
      <c r="O23" s="136"/>
      <c r="P23" s="135">
        <f>(P14+P16)</f>
        <v>0.014</v>
      </c>
    </row>
    <row r="26" spans="1:2" ht="18">
      <c r="A26" s="442" t="s">
        <v>288</v>
      </c>
      <c r="B26" s="442" t="s">
        <v>289</v>
      </c>
    </row>
    <row r="27" spans="1:16" ht="18">
      <c r="A27" s="201"/>
      <c r="B27" s="201"/>
      <c r="H27" s="159" t="s">
        <v>290</v>
      </c>
      <c r="I27" s="187"/>
      <c r="J27" s="159"/>
      <c r="K27" s="273">
        <v>0</v>
      </c>
      <c r="L27" s="273"/>
      <c r="M27" s="273"/>
      <c r="N27" s="273"/>
      <c r="O27" s="273"/>
      <c r="P27" s="273">
        <v>0</v>
      </c>
    </row>
    <row r="28" spans="8:16" ht="18">
      <c r="H28" s="159" t="s">
        <v>291</v>
      </c>
      <c r="I28" s="187"/>
      <c r="J28" s="159"/>
      <c r="K28" s="273">
        <f>BRPL!K17</f>
        <v>0</v>
      </c>
      <c r="L28" s="273"/>
      <c r="M28" s="273"/>
      <c r="N28" s="273"/>
      <c r="O28" s="273"/>
      <c r="P28" s="273">
        <f>BRPL!P17</f>
        <v>0</v>
      </c>
    </row>
    <row r="29" spans="8:16" ht="18">
      <c r="H29" s="159" t="s">
        <v>292</v>
      </c>
      <c r="I29" s="187"/>
      <c r="J29" s="159"/>
      <c r="K29" s="187">
        <f>BYPL!K32</f>
        <v>-0.3939999999999999</v>
      </c>
      <c r="L29" s="187"/>
      <c r="M29" s="443"/>
      <c r="N29" s="187"/>
      <c r="O29" s="187"/>
      <c r="P29" s="187">
        <f>BYPL!P32</f>
        <v>-7.713925</v>
      </c>
    </row>
    <row r="30" spans="8:16" ht="18">
      <c r="H30" s="159" t="s">
        <v>293</v>
      </c>
      <c r="I30" s="187"/>
      <c r="J30" s="159"/>
      <c r="K30" s="187">
        <f>NDMC!K33</f>
        <v>-0.016</v>
      </c>
      <c r="L30" s="187"/>
      <c r="M30" s="187"/>
      <c r="N30" s="187"/>
      <c r="O30" s="187"/>
      <c r="P30" s="187">
        <f>NDMC!P33</f>
        <v>0.6605000000000001</v>
      </c>
    </row>
    <row r="31" spans="8:16" ht="18">
      <c r="H31" s="159" t="s">
        <v>294</v>
      </c>
      <c r="I31" s="187"/>
      <c r="J31" s="159"/>
      <c r="K31" s="187"/>
      <c r="L31" s="187"/>
      <c r="M31" s="187"/>
      <c r="N31" s="187"/>
      <c r="O31" s="187"/>
      <c r="P31" s="187"/>
    </row>
    <row r="32" spans="8:16" ht="18">
      <c r="H32" s="444" t="s">
        <v>295</v>
      </c>
      <c r="I32" s="159"/>
      <c r="J32" s="159"/>
      <c r="K32" s="159">
        <f>SUM(K27:K31)</f>
        <v>-0.4099999999999999</v>
      </c>
      <c r="L32" s="187"/>
      <c r="M32" s="187"/>
      <c r="N32" s="187"/>
      <c r="O32" s="187"/>
      <c r="P32" s="159">
        <f>SUM(P27:P31)</f>
        <v>-7.053425</v>
      </c>
    </row>
    <row r="33" spans="8:16" ht="18">
      <c r="H33" s="187"/>
      <c r="I33" s="187"/>
      <c r="J33" s="187"/>
      <c r="K33" s="187"/>
      <c r="L33" s="187"/>
      <c r="M33" s="187"/>
      <c r="N33" s="187"/>
      <c r="O33" s="187"/>
      <c r="P33" s="187"/>
    </row>
    <row r="34" spans="1:16" ht="18">
      <c r="A34" s="442" t="s">
        <v>320</v>
      </c>
      <c r="B34" s="113"/>
      <c r="C34" s="113"/>
      <c r="D34" s="113"/>
      <c r="E34" s="113"/>
      <c r="F34" s="113"/>
      <c r="G34" s="113"/>
      <c r="H34" s="159"/>
      <c r="I34" s="445"/>
      <c r="J34" s="159"/>
      <c r="K34" s="445">
        <f>K23+K32</f>
        <v>2.024</v>
      </c>
      <c r="L34" s="187"/>
      <c r="M34" s="187"/>
      <c r="N34" s="187"/>
      <c r="O34" s="187"/>
      <c r="P34" s="445">
        <f>P23+P32</f>
        <v>-7.039425</v>
      </c>
    </row>
    <row r="35" spans="1:10" ht="18">
      <c r="A35" s="159"/>
      <c r="B35" s="112"/>
      <c r="C35" s="113"/>
      <c r="D35" s="113"/>
      <c r="E35" s="113"/>
      <c r="F35" s="113"/>
      <c r="G35" s="113"/>
      <c r="H35" s="113"/>
      <c r="I35" s="138"/>
      <c r="J35" s="113"/>
    </row>
    <row r="36" spans="1:10" ht="18">
      <c r="A36" s="444" t="s">
        <v>296</v>
      </c>
      <c r="B36" s="159" t="s">
        <v>297</v>
      </c>
      <c r="C36" s="113"/>
      <c r="D36" s="113"/>
      <c r="E36" s="113"/>
      <c r="F36" s="113"/>
      <c r="G36" s="113"/>
      <c r="H36" s="113"/>
      <c r="I36" s="138"/>
      <c r="J36" s="113"/>
    </row>
    <row r="37" spans="1:10" ht="12.75">
      <c r="A37" s="137"/>
      <c r="B37" s="112"/>
      <c r="C37" s="113"/>
      <c r="D37" s="113"/>
      <c r="E37" s="113"/>
      <c r="F37" s="113"/>
      <c r="G37" s="113"/>
      <c r="H37" s="113"/>
      <c r="I37" s="138"/>
      <c r="J37" s="113"/>
    </row>
    <row r="38" spans="1:16" ht="18">
      <c r="A38" s="446" t="s">
        <v>298</v>
      </c>
      <c r="B38" s="447" t="s">
        <v>299</v>
      </c>
      <c r="C38" s="448" t="s">
        <v>300</v>
      </c>
      <c r="D38" s="447"/>
      <c r="E38" s="447"/>
      <c r="F38" s="447"/>
      <c r="G38" s="398">
        <v>30.84849</v>
      </c>
      <c r="H38" s="447" t="s">
        <v>301</v>
      </c>
      <c r="I38" s="447"/>
      <c r="J38" s="449"/>
      <c r="K38" s="447">
        <f>($K$34*G38)/100</f>
        <v>0.6243734376000001</v>
      </c>
      <c r="L38" s="447"/>
      <c r="M38" s="447"/>
      <c r="N38" s="447"/>
      <c r="O38" s="447"/>
      <c r="P38" s="447">
        <f>($P$34*G38)/100</f>
        <v>-2.1715563171825</v>
      </c>
    </row>
    <row r="39" spans="1:16" ht="18">
      <c r="A39" s="446" t="s">
        <v>302</v>
      </c>
      <c r="B39" s="447" t="s">
        <v>357</v>
      </c>
      <c r="C39" s="448" t="s">
        <v>300</v>
      </c>
      <c r="D39" s="447"/>
      <c r="E39" s="447"/>
      <c r="F39" s="447"/>
      <c r="G39" s="398">
        <v>40.4397</v>
      </c>
      <c r="H39" s="447" t="s">
        <v>301</v>
      </c>
      <c r="I39" s="447"/>
      <c r="J39" s="449"/>
      <c r="K39" s="447">
        <f>($K$34*G39)/100</f>
        <v>0.8184995280000001</v>
      </c>
      <c r="L39" s="447"/>
      <c r="M39" s="447"/>
      <c r="N39" s="447"/>
      <c r="O39" s="447"/>
      <c r="P39" s="447">
        <f>($P$34*G39)/100</f>
        <v>-2.846722351725</v>
      </c>
    </row>
    <row r="40" spans="1:16" ht="18">
      <c r="A40" s="446" t="s">
        <v>303</v>
      </c>
      <c r="B40" s="447" t="s">
        <v>358</v>
      </c>
      <c r="C40" s="448" t="s">
        <v>300</v>
      </c>
      <c r="D40" s="447"/>
      <c r="E40" s="447"/>
      <c r="F40" s="447"/>
      <c r="G40" s="398">
        <v>23.4962</v>
      </c>
      <c r="H40" s="447" t="s">
        <v>301</v>
      </c>
      <c r="I40" s="447"/>
      <c r="J40" s="449"/>
      <c r="K40" s="447">
        <f>($K$34*G40)/100</f>
        <v>0.475563088</v>
      </c>
      <c r="L40" s="447"/>
      <c r="M40" s="447"/>
      <c r="N40" s="447"/>
      <c r="O40" s="447"/>
      <c r="P40" s="447">
        <f>($P$34*G40)/100</f>
        <v>-1.6539973768499998</v>
      </c>
    </row>
    <row r="41" spans="1:16" ht="18">
      <c r="A41" s="446" t="s">
        <v>304</v>
      </c>
      <c r="B41" s="447" t="s">
        <v>359</v>
      </c>
      <c r="C41" s="448" t="s">
        <v>300</v>
      </c>
      <c r="D41" s="447"/>
      <c r="E41" s="447"/>
      <c r="F41" s="447"/>
      <c r="G41" s="398">
        <v>4.5228</v>
      </c>
      <c r="H41" s="447" t="s">
        <v>301</v>
      </c>
      <c r="I41" s="447"/>
      <c r="J41" s="449"/>
      <c r="K41" s="447">
        <f>($K$34*G41)/100</f>
        <v>0.09154147200000001</v>
      </c>
      <c r="L41" s="447"/>
      <c r="M41" s="447"/>
      <c r="N41" s="447"/>
      <c r="O41" s="447"/>
      <c r="P41" s="447">
        <f>($P$34*G41)/100</f>
        <v>-0.3183791139</v>
      </c>
    </row>
    <row r="42" spans="1:16" ht="18">
      <c r="A42" s="446" t="s">
        <v>305</v>
      </c>
      <c r="B42" s="447" t="s">
        <v>360</v>
      </c>
      <c r="C42" s="448" t="s">
        <v>300</v>
      </c>
      <c r="D42" s="447"/>
      <c r="E42" s="447"/>
      <c r="F42" s="447"/>
      <c r="G42" s="398">
        <v>0.6924</v>
      </c>
      <c r="H42" s="447" t="s">
        <v>301</v>
      </c>
      <c r="I42" s="447"/>
      <c r="J42" s="449"/>
      <c r="K42" s="447">
        <f>($K$34*G42)/100</f>
        <v>0.014014176</v>
      </c>
      <c r="L42" s="447"/>
      <c r="M42" s="447"/>
      <c r="N42" s="447"/>
      <c r="O42" s="447"/>
      <c r="P42" s="447">
        <f>($P$34*G42)/100</f>
        <v>-0.0487409787</v>
      </c>
    </row>
    <row r="43" spans="6:10" ht="12.75">
      <c r="F43" s="139"/>
      <c r="J43" s="140"/>
    </row>
    <row r="44" spans="1:10" ht="15">
      <c r="A44" s="450" t="s">
        <v>413</v>
      </c>
      <c r="F44" s="139"/>
      <c r="J44" s="140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0">
      <selection activeCell="L33" sqref="L33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9.00390625" style="0" customWidth="1"/>
    <col min="16" max="16" width="4.140625" style="0" customWidth="1"/>
  </cols>
  <sheetData>
    <row r="1" spans="1:18" ht="68.25" customHeight="1" thickTop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65"/>
      <c r="R1" s="18"/>
    </row>
    <row r="2" spans="1:18" ht="30">
      <c r="A2" s="209"/>
      <c r="B2" s="18"/>
      <c r="C2" s="18"/>
      <c r="D2" s="18"/>
      <c r="E2" s="18"/>
      <c r="F2" s="18"/>
      <c r="G2" s="389" t="s">
        <v>355</v>
      </c>
      <c r="H2" s="18"/>
      <c r="I2" s="18"/>
      <c r="J2" s="18"/>
      <c r="K2" s="18"/>
      <c r="L2" s="18"/>
      <c r="M2" s="18"/>
      <c r="N2" s="18"/>
      <c r="O2" s="18"/>
      <c r="P2" s="18"/>
      <c r="Q2" s="266"/>
      <c r="R2" s="18"/>
    </row>
    <row r="3" spans="1:18" ht="26.25">
      <c r="A3" s="20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66"/>
      <c r="R3" s="18"/>
    </row>
    <row r="4" spans="1:18" ht="25.5">
      <c r="A4" s="210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66"/>
      <c r="R4" s="18"/>
    </row>
    <row r="5" spans="1:18" ht="23.25">
      <c r="A5" s="215"/>
      <c r="B5" s="18"/>
      <c r="C5" s="384" t="s">
        <v>385</v>
      </c>
      <c r="D5" s="18"/>
      <c r="E5" s="18"/>
      <c r="F5" s="18"/>
      <c r="G5" s="18"/>
      <c r="H5" s="18"/>
      <c r="I5" s="18"/>
      <c r="J5" s="18"/>
      <c r="K5" s="18"/>
      <c r="L5" s="212"/>
      <c r="M5" s="18"/>
      <c r="N5" s="18"/>
      <c r="O5" s="18"/>
      <c r="P5" s="18"/>
      <c r="Q5" s="266"/>
      <c r="R5" s="18"/>
    </row>
    <row r="6" spans="1:18" ht="18">
      <c r="A6" s="211"/>
      <c r="B6" s="10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66"/>
      <c r="R6" s="18"/>
    </row>
    <row r="7" spans="1:18" ht="26.25">
      <c r="A7" s="209"/>
      <c r="B7" s="18"/>
      <c r="C7" s="18"/>
      <c r="D7" s="18"/>
      <c r="E7" s="18"/>
      <c r="F7" s="252" t="s">
        <v>455</v>
      </c>
      <c r="G7" s="18"/>
      <c r="H7" s="18"/>
      <c r="I7" s="18"/>
      <c r="J7" s="18"/>
      <c r="K7" s="18"/>
      <c r="L7" s="212"/>
      <c r="M7" s="18"/>
      <c r="N7" s="18"/>
      <c r="O7" s="18"/>
      <c r="P7" s="18"/>
      <c r="Q7" s="266"/>
      <c r="R7" s="18"/>
    </row>
    <row r="8" spans="1:18" ht="25.5">
      <c r="A8" s="210"/>
      <c r="B8" s="213"/>
      <c r="C8" s="18"/>
      <c r="D8" s="18"/>
      <c r="E8" s="18"/>
      <c r="F8" s="18"/>
      <c r="G8" s="18"/>
      <c r="H8" s="214"/>
      <c r="I8" s="18"/>
      <c r="J8" s="18"/>
      <c r="K8" s="18"/>
      <c r="L8" s="18"/>
      <c r="M8" s="18"/>
      <c r="N8" s="18"/>
      <c r="O8" s="18"/>
      <c r="P8" s="18"/>
      <c r="Q8" s="266"/>
      <c r="R8" s="18"/>
    </row>
    <row r="9" spans="1:18" ht="12.75">
      <c r="A9" s="215"/>
      <c r="B9" s="18"/>
      <c r="C9" s="18"/>
      <c r="D9" s="18"/>
      <c r="E9" s="18"/>
      <c r="F9" s="18"/>
      <c r="G9" s="18"/>
      <c r="H9" s="216"/>
      <c r="I9" s="18"/>
      <c r="J9" s="18"/>
      <c r="K9" s="18"/>
      <c r="L9" s="18"/>
      <c r="M9" s="18"/>
      <c r="N9" s="18"/>
      <c r="O9" s="18"/>
      <c r="P9" s="18"/>
      <c r="Q9" s="266"/>
      <c r="R9" s="18"/>
    </row>
    <row r="10" spans="1:18" ht="45.75" customHeight="1">
      <c r="A10" s="215"/>
      <c r="B10" s="259" t="s">
        <v>321</v>
      </c>
      <c r="C10" s="18"/>
      <c r="D10" s="18"/>
      <c r="E10" s="18"/>
      <c r="F10" s="18"/>
      <c r="G10" s="18"/>
      <c r="H10" s="216"/>
      <c r="I10" s="253"/>
      <c r="J10" s="67"/>
      <c r="K10" s="67"/>
      <c r="L10" s="67"/>
      <c r="M10" s="67"/>
      <c r="N10" s="253"/>
      <c r="O10" s="67"/>
      <c r="P10" s="67"/>
      <c r="Q10" s="266"/>
      <c r="R10" s="18"/>
    </row>
    <row r="11" spans="1:19" ht="20.25">
      <c r="A11" s="215"/>
      <c r="B11" s="18"/>
      <c r="C11" s="18"/>
      <c r="D11" s="18"/>
      <c r="E11" s="18"/>
      <c r="F11" s="18"/>
      <c r="G11" s="18"/>
      <c r="H11" s="219"/>
      <c r="I11" s="407" t="s">
        <v>340</v>
      </c>
      <c r="J11" s="254"/>
      <c r="K11" s="254"/>
      <c r="L11" s="254"/>
      <c r="M11" s="254"/>
      <c r="N11" s="407" t="s">
        <v>341</v>
      </c>
      <c r="O11" s="254"/>
      <c r="P11" s="254"/>
      <c r="Q11" s="378"/>
      <c r="R11" s="222"/>
      <c r="S11" s="202"/>
    </row>
    <row r="12" spans="1:18" ht="12.75">
      <c r="A12" s="215"/>
      <c r="B12" s="18"/>
      <c r="C12" s="18"/>
      <c r="D12" s="18"/>
      <c r="E12" s="18"/>
      <c r="F12" s="18"/>
      <c r="G12" s="18"/>
      <c r="H12" s="216"/>
      <c r="I12" s="251"/>
      <c r="J12" s="251"/>
      <c r="K12" s="251"/>
      <c r="L12" s="251"/>
      <c r="M12" s="251"/>
      <c r="N12" s="251"/>
      <c r="O12" s="251"/>
      <c r="P12" s="251"/>
      <c r="Q12" s="266"/>
      <c r="R12" s="18"/>
    </row>
    <row r="13" spans="1:18" ht="26.25">
      <c r="A13" s="383">
        <v>1</v>
      </c>
      <c r="B13" s="384" t="s">
        <v>322</v>
      </c>
      <c r="C13" s="385"/>
      <c r="D13" s="385"/>
      <c r="E13" s="382"/>
      <c r="F13" s="382"/>
      <c r="G13" s="218"/>
      <c r="H13" s="379"/>
      <c r="I13" s="380">
        <f>NDPL!K165</f>
        <v>-4.986820522400001</v>
      </c>
      <c r="J13" s="252"/>
      <c r="K13" s="252"/>
      <c r="L13" s="252"/>
      <c r="M13" s="379"/>
      <c r="N13" s="380">
        <f>NDPL!P165</f>
        <v>-0.695548403849167</v>
      </c>
      <c r="O13" s="252"/>
      <c r="P13" s="252"/>
      <c r="Q13" s="266"/>
      <c r="R13" s="18"/>
    </row>
    <row r="14" spans="1:18" ht="26.25">
      <c r="A14" s="383"/>
      <c r="B14" s="384"/>
      <c r="C14" s="385"/>
      <c r="D14" s="385"/>
      <c r="E14" s="382"/>
      <c r="F14" s="382"/>
      <c r="G14" s="218"/>
      <c r="H14" s="379"/>
      <c r="I14" s="380"/>
      <c r="J14" s="252"/>
      <c r="K14" s="252"/>
      <c r="L14" s="252"/>
      <c r="M14" s="379"/>
      <c r="N14" s="380"/>
      <c r="O14" s="252"/>
      <c r="P14" s="252"/>
      <c r="Q14" s="266"/>
      <c r="R14" s="18"/>
    </row>
    <row r="15" spans="1:18" ht="26.25">
      <c r="A15" s="383"/>
      <c r="B15" s="384"/>
      <c r="C15" s="385"/>
      <c r="D15" s="385"/>
      <c r="E15" s="382"/>
      <c r="F15" s="382"/>
      <c r="G15" s="213"/>
      <c r="H15" s="379"/>
      <c r="I15" s="380"/>
      <c r="J15" s="252"/>
      <c r="K15" s="252"/>
      <c r="L15" s="252"/>
      <c r="M15" s="379"/>
      <c r="N15" s="380"/>
      <c r="O15" s="252"/>
      <c r="P15" s="252"/>
      <c r="Q15" s="266"/>
      <c r="R15" s="18"/>
    </row>
    <row r="16" spans="1:18" ht="23.25" customHeight="1">
      <c r="A16" s="383">
        <v>2</v>
      </c>
      <c r="B16" s="384" t="s">
        <v>323</v>
      </c>
      <c r="C16" s="385"/>
      <c r="D16" s="385"/>
      <c r="E16" s="382"/>
      <c r="F16" s="382"/>
      <c r="G16" s="218"/>
      <c r="H16" s="379" t="s">
        <v>354</v>
      </c>
      <c r="I16" s="380">
        <f>BRPL!K195</f>
        <v>9.642803647999997</v>
      </c>
      <c r="J16" s="252"/>
      <c r="K16" s="252"/>
      <c r="L16" s="252"/>
      <c r="M16" s="379"/>
      <c r="N16" s="380">
        <f>BRPL!P195</f>
        <v>-2.399211471725</v>
      </c>
      <c r="O16" s="252"/>
      <c r="P16" s="252"/>
      <c r="Q16" s="266"/>
      <c r="R16" s="18"/>
    </row>
    <row r="17" spans="1:18" ht="26.25">
      <c r="A17" s="383"/>
      <c r="B17" s="384"/>
      <c r="C17" s="385"/>
      <c r="D17" s="385"/>
      <c r="E17" s="382"/>
      <c r="F17" s="382"/>
      <c r="G17" s="218"/>
      <c r="H17" s="379"/>
      <c r="I17" s="380"/>
      <c r="J17" s="252"/>
      <c r="K17" s="252"/>
      <c r="L17" s="252"/>
      <c r="M17" s="379"/>
      <c r="N17" s="380"/>
      <c r="O17" s="252"/>
      <c r="P17" s="252"/>
      <c r="Q17" s="266"/>
      <c r="R17" s="18"/>
    </row>
    <row r="18" spans="1:18" ht="26.25">
      <c r="A18" s="383"/>
      <c r="B18" s="384"/>
      <c r="C18" s="385"/>
      <c r="D18" s="385"/>
      <c r="E18" s="382"/>
      <c r="F18" s="382"/>
      <c r="G18" s="213"/>
      <c r="H18" s="379"/>
      <c r="I18" s="380"/>
      <c r="J18" s="252"/>
      <c r="K18" s="252"/>
      <c r="L18" s="252"/>
      <c r="M18" s="379"/>
      <c r="N18" s="380"/>
      <c r="O18" s="252"/>
      <c r="P18" s="252"/>
      <c r="Q18" s="266"/>
      <c r="R18" s="18"/>
    </row>
    <row r="19" spans="1:18" ht="23.25" customHeight="1">
      <c r="A19" s="383">
        <v>3</v>
      </c>
      <c r="B19" s="384" t="s">
        <v>324</v>
      </c>
      <c r="C19" s="385"/>
      <c r="D19" s="385"/>
      <c r="E19" s="382"/>
      <c r="F19" s="382"/>
      <c r="G19" s="218"/>
      <c r="H19" s="379"/>
      <c r="I19" s="380">
        <f>BYPL!K169</f>
        <v>-4.685823492000002</v>
      </c>
      <c r="J19" s="252"/>
      <c r="K19" s="252"/>
      <c r="L19" s="252"/>
      <c r="M19" s="379"/>
      <c r="N19" s="380">
        <f>BYPL!P169</f>
        <v>-4.994697010183333</v>
      </c>
      <c r="O19" s="252"/>
      <c r="P19" s="252"/>
      <c r="Q19" s="266"/>
      <c r="R19" s="18"/>
    </row>
    <row r="20" spans="1:18" ht="26.25">
      <c r="A20" s="383"/>
      <c r="B20" s="384"/>
      <c r="C20" s="385"/>
      <c r="D20" s="385"/>
      <c r="E20" s="382"/>
      <c r="F20" s="382"/>
      <c r="G20" s="218"/>
      <c r="H20" s="379"/>
      <c r="I20" s="380"/>
      <c r="J20" s="252"/>
      <c r="K20" s="252"/>
      <c r="L20" s="252"/>
      <c r="M20" s="379"/>
      <c r="N20" s="380"/>
      <c r="O20" s="252"/>
      <c r="P20" s="252"/>
      <c r="Q20" s="266"/>
      <c r="R20" s="18"/>
    </row>
    <row r="21" spans="1:18" ht="26.25">
      <c r="A21" s="383"/>
      <c r="B21" s="386"/>
      <c r="C21" s="386"/>
      <c r="D21" s="386"/>
      <c r="E21" s="274"/>
      <c r="F21" s="274"/>
      <c r="G21" s="109"/>
      <c r="H21" s="379"/>
      <c r="I21" s="380"/>
      <c r="J21" s="252"/>
      <c r="K21" s="252"/>
      <c r="L21" s="252"/>
      <c r="M21" s="379"/>
      <c r="N21" s="380"/>
      <c r="O21" s="252"/>
      <c r="P21" s="252"/>
      <c r="Q21" s="266"/>
      <c r="R21" s="18"/>
    </row>
    <row r="22" spans="1:18" ht="26.25">
      <c r="A22" s="383">
        <v>4</v>
      </c>
      <c r="B22" s="384" t="s">
        <v>325</v>
      </c>
      <c r="C22" s="386"/>
      <c r="D22" s="386"/>
      <c r="E22" s="274"/>
      <c r="F22" s="274"/>
      <c r="G22" s="218"/>
      <c r="H22" s="379" t="s">
        <v>354</v>
      </c>
      <c r="I22" s="380">
        <f>NDMC!K86</f>
        <v>4.471691472</v>
      </c>
      <c r="J22" s="252"/>
      <c r="K22" s="252"/>
      <c r="L22" s="252"/>
      <c r="M22" s="379" t="s">
        <v>354</v>
      </c>
      <c r="N22" s="380">
        <f>NDMC!P86</f>
        <v>0.4390376161000001</v>
      </c>
      <c r="O22" s="252"/>
      <c r="P22" s="252"/>
      <c r="Q22" s="266"/>
      <c r="R22" s="18"/>
    </row>
    <row r="23" spans="1:18" ht="26.25">
      <c r="A23" s="383"/>
      <c r="B23" s="384"/>
      <c r="C23" s="386"/>
      <c r="D23" s="386"/>
      <c r="E23" s="274"/>
      <c r="F23" s="274"/>
      <c r="G23" s="218"/>
      <c r="H23" s="379"/>
      <c r="I23" s="380"/>
      <c r="J23" s="252"/>
      <c r="K23" s="252"/>
      <c r="L23" s="252"/>
      <c r="M23" s="379"/>
      <c r="N23" s="380"/>
      <c r="O23" s="252"/>
      <c r="P23" s="252"/>
      <c r="Q23" s="266"/>
      <c r="R23" s="18"/>
    </row>
    <row r="24" spans="1:18" ht="26.25">
      <c r="A24" s="383"/>
      <c r="B24" s="386"/>
      <c r="C24" s="386"/>
      <c r="D24" s="386"/>
      <c r="E24" s="274"/>
      <c r="F24" s="274"/>
      <c r="G24" s="109"/>
      <c r="H24" s="379"/>
      <c r="I24" s="380"/>
      <c r="J24" s="252"/>
      <c r="K24" s="252"/>
      <c r="L24" s="252"/>
      <c r="M24" s="379"/>
      <c r="N24" s="380"/>
      <c r="O24" s="252"/>
      <c r="P24" s="252"/>
      <c r="Q24" s="266"/>
      <c r="R24" s="18"/>
    </row>
    <row r="25" spans="1:18" ht="26.25">
      <c r="A25" s="383">
        <v>5</v>
      </c>
      <c r="B25" s="384" t="s">
        <v>326</v>
      </c>
      <c r="C25" s="386"/>
      <c r="D25" s="386"/>
      <c r="E25" s="274"/>
      <c r="F25" s="274"/>
      <c r="G25" s="218"/>
      <c r="H25" s="379" t="s">
        <v>354</v>
      </c>
      <c r="I25" s="380">
        <f>MES!K59</f>
        <v>0.35311417599999995</v>
      </c>
      <c r="J25" s="252"/>
      <c r="K25" s="252"/>
      <c r="L25" s="252"/>
      <c r="M25" s="379" t="s">
        <v>354</v>
      </c>
      <c r="N25" s="380">
        <f>MES!P59</f>
        <v>1.7666591213</v>
      </c>
      <c r="O25" s="252"/>
      <c r="P25" s="252"/>
      <c r="Q25" s="266"/>
      <c r="R25" s="18"/>
    </row>
    <row r="26" spans="1:18" ht="20.25">
      <c r="A26" s="215"/>
      <c r="B26" s="18"/>
      <c r="C26" s="18"/>
      <c r="D26" s="18"/>
      <c r="E26" s="18"/>
      <c r="F26" s="18"/>
      <c r="G26" s="18"/>
      <c r="H26" s="217"/>
      <c r="I26" s="381"/>
      <c r="J26" s="250"/>
      <c r="K26" s="250"/>
      <c r="L26" s="250"/>
      <c r="M26" s="250"/>
      <c r="N26" s="250"/>
      <c r="O26" s="250"/>
      <c r="P26" s="250"/>
      <c r="Q26" s="266"/>
      <c r="R26" s="18"/>
    </row>
    <row r="27" spans="1:18" ht="18">
      <c r="A27" s="211"/>
      <c r="B27" s="189"/>
      <c r="C27" s="220"/>
      <c r="D27" s="220"/>
      <c r="E27" s="220"/>
      <c r="F27" s="220"/>
      <c r="G27" s="221"/>
      <c r="H27" s="217"/>
      <c r="I27" s="18"/>
      <c r="J27" s="18"/>
      <c r="K27" s="18"/>
      <c r="L27" s="18"/>
      <c r="M27" s="18"/>
      <c r="N27" s="18"/>
      <c r="O27" s="18"/>
      <c r="P27" s="18"/>
      <c r="Q27" s="266"/>
      <c r="R27" s="18"/>
    </row>
    <row r="28" spans="1:18" ht="15">
      <c r="A28" s="215"/>
      <c r="B28" s="18"/>
      <c r="C28" s="18"/>
      <c r="D28" s="18"/>
      <c r="E28" s="18"/>
      <c r="F28" s="18"/>
      <c r="G28" s="18"/>
      <c r="H28" s="217"/>
      <c r="I28" s="18"/>
      <c r="J28" s="18"/>
      <c r="K28" s="18"/>
      <c r="L28" s="18"/>
      <c r="M28" s="18"/>
      <c r="N28" s="18"/>
      <c r="O28" s="18"/>
      <c r="P28" s="18"/>
      <c r="Q28" s="266"/>
      <c r="R28" s="18"/>
    </row>
    <row r="29" spans="1:18" ht="54" customHeight="1" thickBot="1">
      <c r="A29" s="377" t="s">
        <v>327</v>
      </c>
      <c r="B29" s="255"/>
      <c r="C29" s="255"/>
      <c r="D29" s="255"/>
      <c r="E29" s="255"/>
      <c r="F29" s="255"/>
      <c r="G29" s="255"/>
      <c r="H29" s="256"/>
      <c r="I29" s="256"/>
      <c r="J29" s="256"/>
      <c r="K29" s="256"/>
      <c r="L29" s="256"/>
      <c r="M29" s="256"/>
      <c r="N29" s="256"/>
      <c r="O29" s="256"/>
      <c r="P29" s="256"/>
      <c r="Q29" s="267"/>
      <c r="R29" s="18"/>
    </row>
    <row r="30" spans="1:9" ht="13.5" thickTop="1">
      <c r="A30" s="208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220" t="s">
        <v>353</v>
      </c>
      <c r="B33" s="18"/>
      <c r="C33" s="18"/>
      <c r="D33" s="18"/>
      <c r="E33" s="376"/>
      <c r="F33" s="376"/>
      <c r="G33" s="18"/>
      <c r="H33" s="18"/>
      <c r="I33" s="18"/>
    </row>
    <row r="34" spans="1:9" ht="15">
      <c r="A34" s="244"/>
      <c r="B34" s="244"/>
      <c r="C34" s="244"/>
      <c r="D34" s="244"/>
      <c r="E34" s="376"/>
      <c r="F34" s="376"/>
      <c r="G34" s="18"/>
      <c r="H34" s="18"/>
      <c r="I34" s="18"/>
    </row>
    <row r="35" spans="1:9" s="376" customFormat="1" ht="15" customHeight="1">
      <c r="A35" s="388" t="s">
        <v>361</v>
      </c>
      <c r="E35"/>
      <c r="F35"/>
      <c r="G35" s="244"/>
      <c r="H35" s="244"/>
      <c r="I35" s="244"/>
    </row>
    <row r="36" spans="1:9" s="376" customFormat="1" ht="15" customHeight="1">
      <c r="A36" s="388"/>
      <c r="E36"/>
      <c r="F36"/>
      <c r="H36" s="244"/>
      <c r="I36" s="244"/>
    </row>
    <row r="37" spans="1:9" s="376" customFormat="1" ht="15" customHeight="1">
      <c r="A37" s="388" t="s">
        <v>362</v>
      </c>
      <c r="E37"/>
      <c r="F37"/>
      <c r="I37" s="244"/>
    </row>
    <row r="38" spans="1:9" s="376" customFormat="1" ht="15" customHeight="1">
      <c r="A38" s="387"/>
      <c r="E38"/>
      <c r="F38"/>
      <c r="I38" s="244"/>
    </row>
    <row r="39" spans="1:9" s="376" customFormat="1" ht="15" customHeight="1">
      <c r="A39" s="388"/>
      <c r="E39"/>
      <c r="F39"/>
      <c r="I39" s="244"/>
    </row>
    <row r="40" spans="1:6" s="376" customFormat="1" ht="15" customHeight="1">
      <c r="A40" s="388"/>
      <c r="B40" s="375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6"/>
  <sheetViews>
    <sheetView zoomScale="70" zoomScaleNormal="70" zoomScalePageLayoutView="0" workbookViewId="0" topLeftCell="A1">
      <selection activeCell="I30" sqref="I30"/>
    </sheetView>
  </sheetViews>
  <sheetFormatPr defaultColWidth="9.140625" defaultRowHeight="12.75"/>
  <cols>
    <col min="1" max="1" width="6.8515625" style="465" customWidth="1"/>
    <col min="2" max="2" width="12.00390625" style="465" customWidth="1"/>
    <col min="3" max="3" width="9.8515625" style="465" bestFit="1" customWidth="1"/>
    <col min="4" max="5" width="9.140625" style="465" customWidth="1"/>
    <col min="6" max="6" width="9.28125" style="465" bestFit="1" customWidth="1"/>
    <col min="7" max="7" width="13.00390625" style="465" customWidth="1"/>
    <col min="8" max="8" width="12.140625" style="465" customWidth="1"/>
    <col min="9" max="9" width="9.28125" style="465" bestFit="1" customWidth="1"/>
    <col min="10" max="10" width="10.57421875" style="465" bestFit="1" customWidth="1"/>
    <col min="11" max="11" width="10.00390625" style="465" customWidth="1"/>
    <col min="12" max="13" width="11.8515625" style="465" customWidth="1"/>
    <col min="14" max="14" width="9.28125" style="465" bestFit="1" customWidth="1"/>
    <col min="15" max="15" width="10.57421875" style="465" bestFit="1" customWidth="1"/>
    <col min="16" max="16" width="12.7109375" style="465" customWidth="1"/>
    <col min="17" max="17" width="12.28125" style="465" customWidth="1"/>
    <col min="18" max="16384" width="9.140625" style="465" customWidth="1"/>
  </cols>
  <sheetData>
    <row r="1" spans="1:16" ht="24" thickBot="1">
      <c r="A1" s="3"/>
      <c r="G1" s="515"/>
      <c r="H1" s="515"/>
      <c r="I1" s="48" t="s">
        <v>398</v>
      </c>
      <c r="J1" s="515"/>
      <c r="K1" s="515"/>
      <c r="L1" s="515"/>
      <c r="M1" s="515"/>
      <c r="N1" s="48" t="s">
        <v>399</v>
      </c>
      <c r="O1" s="515"/>
      <c r="P1" s="515"/>
    </row>
    <row r="2" spans="1:17" ht="39.75" thickBot="1" thickTop="1">
      <c r="A2" s="558" t="s">
        <v>8</v>
      </c>
      <c r="B2" s="559" t="s">
        <v>9</v>
      </c>
      <c r="C2" s="560" t="s">
        <v>1</v>
      </c>
      <c r="D2" s="560" t="s">
        <v>2</v>
      </c>
      <c r="E2" s="560" t="s">
        <v>3</v>
      </c>
      <c r="F2" s="560" t="s">
        <v>10</v>
      </c>
      <c r="G2" s="558" t="str">
        <f>NDPL!G5</f>
        <v>FINAL READING 01/11/2016</v>
      </c>
      <c r="H2" s="560" t="str">
        <f>NDPL!H5</f>
        <v>INTIAL READING 01/10/2016</v>
      </c>
      <c r="I2" s="560" t="s">
        <v>4</v>
      </c>
      <c r="J2" s="560" t="s">
        <v>5</v>
      </c>
      <c r="K2" s="560" t="s">
        <v>6</v>
      </c>
      <c r="L2" s="558" t="str">
        <f>NDPL!G5</f>
        <v>FINAL READING 01/11/2016</v>
      </c>
      <c r="M2" s="560" t="str">
        <f>NDPL!H5</f>
        <v>INTIAL READING 01/10/2016</v>
      </c>
      <c r="N2" s="560" t="s">
        <v>4</v>
      </c>
      <c r="O2" s="560" t="s">
        <v>5</v>
      </c>
      <c r="P2" s="592" t="s">
        <v>6</v>
      </c>
      <c r="Q2" s="752"/>
    </row>
    <row r="3" ht="14.25" thickBot="1" thickTop="1"/>
    <row r="4" spans="1:17" ht="13.5" thickTop="1">
      <c r="A4" s="478"/>
      <c r="B4" s="258" t="s">
        <v>342</v>
      </c>
      <c r="C4" s="477"/>
      <c r="D4" s="477"/>
      <c r="E4" s="477"/>
      <c r="F4" s="653"/>
      <c r="G4" s="478"/>
      <c r="H4" s="477"/>
      <c r="I4" s="477"/>
      <c r="J4" s="477"/>
      <c r="K4" s="653"/>
      <c r="L4" s="478"/>
      <c r="M4" s="477"/>
      <c r="N4" s="477"/>
      <c r="O4" s="477"/>
      <c r="P4" s="653"/>
      <c r="Q4" s="599"/>
    </row>
    <row r="5" spans="1:17" ht="12.75">
      <c r="A5" s="753"/>
      <c r="B5" s="130" t="s">
        <v>346</v>
      </c>
      <c r="C5" s="131" t="s">
        <v>279</v>
      </c>
      <c r="D5" s="515"/>
      <c r="E5" s="515"/>
      <c r="F5" s="746"/>
      <c r="G5" s="753"/>
      <c r="H5" s="515"/>
      <c r="I5" s="515"/>
      <c r="J5" s="515"/>
      <c r="K5" s="746"/>
      <c r="L5" s="753"/>
      <c r="M5" s="515"/>
      <c r="N5" s="515"/>
      <c r="O5" s="515"/>
      <c r="P5" s="746"/>
      <c r="Q5" s="469"/>
    </row>
    <row r="6" spans="1:17" ht="15">
      <c r="A6" s="514">
        <v>1</v>
      </c>
      <c r="B6" s="515" t="s">
        <v>343</v>
      </c>
      <c r="C6" s="516">
        <v>4902492</v>
      </c>
      <c r="D6" s="128" t="s">
        <v>12</v>
      </c>
      <c r="E6" s="128" t="s">
        <v>281</v>
      </c>
      <c r="F6" s="517">
        <v>1500</v>
      </c>
      <c r="G6" s="342">
        <v>954884</v>
      </c>
      <c r="H6" s="278">
        <v>954884</v>
      </c>
      <c r="I6" s="402">
        <f>G6-H6</f>
        <v>0</v>
      </c>
      <c r="J6" s="402">
        <f>$F6*I6</f>
        <v>0</v>
      </c>
      <c r="K6" s="489">
        <f>J6/1000000</f>
        <v>0</v>
      </c>
      <c r="L6" s="342">
        <v>979114</v>
      </c>
      <c r="M6" s="278">
        <v>979114</v>
      </c>
      <c r="N6" s="402">
        <f>L6-M6</f>
        <v>0</v>
      </c>
      <c r="O6" s="402">
        <f>$F6*N6</f>
        <v>0</v>
      </c>
      <c r="P6" s="489">
        <f>O6/1000000</f>
        <v>0</v>
      </c>
      <c r="Q6" s="469"/>
    </row>
    <row r="7" spans="1:17" ht="15">
      <c r="A7" s="514"/>
      <c r="B7" s="515"/>
      <c r="C7" s="516"/>
      <c r="D7" s="128"/>
      <c r="E7" s="128"/>
      <c r="F7" s="517"/>
      <c r="G7" s="342"/>
      <c r="H7" s="278"/>
      <c r="I7" s="402"/>
      <c r="J7" s="402"/>
      <c r="K7" s="489">
        <v>0.2215</v>
      </c>
      <c r="L7" s="342"/>
      <c r="M7" s="278"/>
      <c r="N7" s="402"/>
      <c r="O7" s="402"/>
      <c r="P7" s="489">
        <v>0</v>
      </c>
      <c r="Q7" s="481" t="s">
        <v>460</v>
      </c>
    </row>
    <row r="8" spans="1:17" ht="15">
      <c r="A8" s="514"/>
      <c r="B8" s="515"/>
      <c r="C8" s="516">
        <v>5100238</v>
      </c>
      <c r="D8" s="128" t="s">
        <v>12</v>
      </c>
      <c r="E8" s="128" t="s">
        <v>281</v>
      </c>
      <c r="F8" s="517">
        <v>750</v>
      </c>
      <c r="G8" s="342">
        <v>409</v>
      </c>
      <c r="H8" s="278">
        <v>0</v>
      </c>
      <c r="I8" s="402">
        <f>G8-H8</f>
        <v>409</v>
      </c>
      <c r="J8" s="402">
        <f>$F8*I8</f>
        <v>306750</v>
      </c>
      <c r="K8" s="489">
        <f>J8/1000000</f>
        <v>0.30675</v>
      </c>
      <c r="L8" s="342">
        <v>0</v>
      </c>
      <c r="M8" s="278">
        <v>0</v>
      </c>
      <c r="N8" s="402">
        <f>L8-M8</f>
        <v>0</v>
      </c>
      <c r="O8" s="402">
        <f>$F8*N8</f>
        <v>0</v>
      </c>
      <c r="P8" s="489">
        <f>O8/1000000</f>
        <v>0</v>
      </c>
      <c r="Q8" s="506" t="s">
        <v>456</v>
      </c>
    </row>
    <row r="9" spans="1:17" ht="15">
      <c r="A9" s="514">
        <v>2</v>
      </c>
      <c r="B9" s="515" t="s">
        <v>344</v>
      </c>
      <c r="C9" s="516">
        <v>5128477</v>
      </c>
      <c r="D9" s="128" t="s">
        <v>12</v>
      </c>
      <c r="E9" s="128" t="s">
        <v>281</v>
      </c>
      <c r="F9" s="517">
        <v>1500</v>
      </c>
      <c r="G9" s="342">
        <v>992633</v>
      </c>
      <c r="H9" s="343">
        <v>992344</v>
      </c>
      <c r="I9" s="402">
        <f>G9-H9</f>
        <v>289</v>
      </c>
      <c r="J9" s="402">
        <f>$F9*I9</f>
        <v>433500</v>
      </c>
      <c r="K9" s="489">
        <f>J9/1000000</f>
        <v>0.4335</v>
      </c>
      <c r="L9" s="342">
        <v>991971</v>
      </c>
      <c r="M9" s="343">
        <v>991972</v>
      </c>
      <c r="N9" s="402">
        <f>L9-M9</f>
        <v>-1</v>
      </c>
      <c r="O9" s="402">
        <f>$F9*N9</f>
        <v>-1500</v>
      </c>
      <c r="P9" s="489">
        <f>O9/1000000</f>
        <v>-0.0015</v>
      </c>
      <c r="Q9" s="469"/>
    </row>
    <row r="10" spans="1:17" s="580" customFormat="1" ht="15">
      <c r="A10" s="571">
        <v>3</v>
      </c>
      <c r="B10" s="572" t="s">
        <v>345</v>
      </c>
      <c r="C10" s="573">
        <v>4864840</v>
      </c>
      <c r="D10" s="574" t="s">
        <v>12</v>
      </c>
      <c r="E10" s="574" t="s">
        <v>281</v>
      </c>
      <c r="F10" s="575">
        <v>750</v>
      </c>
      <c r="G10" s="576">
        <v>887098</v>
      </c>
      <c r="H10" s="343">
        <v>890589</v>
      </c>
      <c r="I10" s="577">
        <f>G10-H10</f>
        <v>-3491</v>
      </c>
      <c r="J10" s="577">
        <f>$F10*I10</f>
        <v>-2618250</v>
      </c>
      <c r="K10" s="578">
        <f>J10/1000000</f>
        <v>-2.61825</v>
      </c>
      <c r="L10" s="576">
        <v>999022</v>
      </c>
      <c r="M10" s="343">
        <v>999148</v>
      </c>
      <c r="N10" s="577">
        <f>L10-M10</f>
        <v>-126</v>
      </c>
      <c r="O10" s="577">
        <f>$F10*N10</f>
        <v>-94500</v>
      </c>
      <c r="P10" s="578">
        <f>O10/1000000</f>
        <v>-0.0945</v>
      </c>
      <c r="Q10" s="579"/>
    </row>
    <row r="11" spans="1:17" ht="12.75">
      <c r="A11" s="514"/>
      <c r="B11" s="515"/>
      <c r="C11" s="516"/>
      <c r="D11" s="515"/>
      <c r="E11" s="515"/>
      <c r="F11" s="517"/>
      <c r="G11" s="514"/>
      <c r="H11" s="516"/>
      <c r="I11" s="515"/>
      <c r="J11" s="515"/>
      <c r="K11" s="746"/>
      <c r="L11" s="514"/>
      <c r="M11" s="516"/>
      <c r="N11" s="515"/>
      <c r="O11" s="515"/>
      <c r="P11" s="746"/>
      <c r="Q11" s="469"/>
    </row>
    <row r="12" spans="1:17" ht="12.75">
      <c r="A12" s="753"/>
      <c r="B12" s="515"/>
      <c r="C12" s="515"/>
      <c r="D12" s="515"/>
      <c r="E12" s="515"/>
      <c r="F12" s="746"/>
      <c r="G12" s="514"/>
      <c r="H12" s="516"/>
      <c r="I12" s="515"/>
      <c r="J12" s="515"/>
      <c r="K12" s="746"/>
      <c r="L12" s="514"/>
      <c r="M12" s="516"/>
      <c r="N12" s="515"/>
      <c r="O12" s="515"/>
      <c r="P12" s="746"/>
      <c r="Q12" s="469"/>
    </row>
    <row r="13" spans="1:17" ht="12.75">
      <c r="A13" s="753"/>
      <c r="B13" s="515"/>
      <c r="C13" s="515"/>
      <c r="D13" s="515"/>
      <c r="E13" s="515"/>
      <c r="F13" s="746"/>
      <c r="G13" s="514"/>
      <c r="H13" s="516"/>
      <c r="I13" s="515"/>
      <c r="J13" s="515"/>
      <c r="K13" s="746"/>
      <c r="L13" s="514"/>
      <c r="M13" s="516"/>
      <c r="N13" s="515"/>
      <c r="O13" s="515"/>
      <c r="P13" s="746"/>
      <c r="Q13" s="469"/>
    </row>
    <row r="14" spans="1:17" ht="12.75">
      <c r="A14" s="753"/>
      <c r="B14" s="515"/>
      <c r="C14" s="515"/>
      <c r="D14" s="515"/>
      <c r="E14" s="515"/>
      <c r="F14" s="746"/>
      <c r="G14" s="514"/>
      <c r="H14" s="516"/>
      <c r="I14" s="131" t="s">
        <v>319</v>
      </c>
      <c r="J14" s="515"/>
      <c r="K14" s="594">
        <f>SUM(K6:K10)</f>
        <v>-1.6565000000000003</v>
      </c>
      <c r="L14" s="514"/>
      <c r="M14" s="516"/>
      <c r="N14" s="131" t="s">
        <v>319</v>
      </c>
      <c r="O14" s="515"/>
      <c r="P14" s="594">
        <f>SUM(P6:P10)</f>
        <v>-0.096</v>
      </c>
      <c r="Q14" s="469"/>
    </row>
    <row r="15" spans="1:17" ht="12.75">
      <c r="A15" s="753"/>
      <c r="B15" s="515"/>
      <c r="C15" s="515"/>
      <c r="D15" s="515"/>
      <c r="E15" s="515"/>
      <c r="F15" s="746"/>
      <c r="G15" s="514"/>
      <c r="H15" s="516"/>
      <c r="I15" s="311"/>
      <c r="J15" s="515"/>
      <c r="K15" s="198"/>
      <c r="L15" s="514"/>
      <c r="M15" s="516"/>
      <c r="N15" s="311"/>
      <c r="O15" s="515"/>
      <c r="P15" s="198"/>
      <c r="Q15" s="469"/>
    </row>
    <row r="16" spans="1:17" ht="12.75">
      <c r="A16" s="753"/>
      <c r="B16" s="515"/>
      <c r="C16" s="515"/>
      <c r="D16" s="515"/>
      <c r="E16" s="515"/>
      <c r="F16" s="746"/>
      <c r="G16" s="514"/>
      <c r="H16" s="516"/>
      <c r="I16" s="515"/>
      <c r="J16" s="515"/>
      <c r="K16" s="746"/>
      <c r="L16" s="514"/>
      <c r="M16" s="516"/>
      <c r="N16" s="515"/>
      <c r="O16" s="515"/>
      <c r="P16" s="746"/>
      <c r="Q16" s="469"/>
    </row>
    <row r="17" spans="1:17" ht="12.75">
      <c r="A17" s="753"/>
      <c r="B17" s="124" t="s">
        <v>155</v>
      </c>
      <c r="C17" s="515"/>
      <c r="D17" s="515"/>
      <c r="E17" s="515"/>
      <c r="F17" s="746"/>
      <c r="G17" s="514"/>
      <c r="H17" s="516"/>
      <c r="I17" s="515"/>
      <c r="J17" s="515"/>
      <c r="K17" s="746"/>
      <c r="L17" s="514"/>
      <c r="M17" s="516"/>
      <c r="N17" s="515"/>
      <c r="O17" s="515"/>
      <c r="P17" s="746"/>
      <c r="Q17" s="469"/>
    </row>
    <row r="18" spans="1:17" ht="12.75">
      <c r="A18" s="754"/>
      <c r="B18" s="124" t="s">
        <v>278</v>
      </c>
      <c r="C18" s="115" t="s">
        <v>279</v>
      </c>
      <c r="D18" s="115"/>
      <c r="E18" s="116"/>
      <c r="F18" s="117"/>
      <c r="G18" s="118"/>
      <c r="H18" s="516"/>
      <c r="I18" s="515"/>
      <c r="J18" s="515"/>
      <c r="K18" s="746"/>
      <c r="L18" s="514"/>
      <c r="M18" s="516"/>
      <c r="N18" s="515"/>
      <c r="O18" s="515"/>
      <c r="P18" s="746"/>
      <c r="Q18" s="469"/>
    </row>
    <row r="19" spans="1:17" ht="15">
      <c r="A19" s="118">
        <v>1</v>
      </c>
      <c r="B19" s="119" t="s">
        <v>280</v>
      </c>
      <c r="C19" s="120">
        <v>5100232</v>
      </c>
      <c r="D19" s="121" t="s">
        <v>12</v>
      </c>
      <c r="E19" s="121" t="s">
        <v>281</v>
      </c>
      <c r="F19" s="122">
        <v>2000</v>
      </c>
      <c r="G19" s="342">
        <v>999464</v>
      </c>
      <c r="H19" s="343">
        <v>999464</v>
      </c>
      <c r="I19" s="402">
        <f>G19-H19</f>
        <v>0</v>
      </c>
      <c r="J19" s="402">
        <f>$F19*I19</f>
        <v>0</v>
      </c>
      <c r="K19" s="489">
        <f>J19/1000000</f>
        <v>0</v>
      </c>
      <c r="L19" s="342">
        <v>9281</v>
      </c>
      <c r="M19" s="343">
        <v>8910</v>
      </c>
      <c r="N19" s="402">
        <f>L19-M19</f>
        <v>371</v>
      </c>
      <c r="O19" s="402">
        <f>$F19*N19</f>
        <v>742000</v>
      </c>
      <c r="P19" s="489">
        <f>O19/1000000</f>
        <v>0.742</v>
      </c>
      <c r="Q19" s="469"/>
    </row>
    <row r="20" spans="1:17" ht="15">
      <c r="A20" s="118">
        <v>2</v>
      </c>
      <c r="B20" s="127" t="s">
        <v>282</v>
      </c>
      <c r="C20" s="120">
        <v>4864938</v>
      </c>
      <c r="D20" s="121" t="s">
        <v>12</v>
      </c>
      <c r="E20" s="121" t="s">
        <v>281</v>
      </c>
      <c r="F20" s="122">
        <v>1000</v>
      </c>
      <c r="G20" s="342">
        <v>999964</v>
      </c>
      <c r="H20" s="343">
        <v>999964</v>
      </c>
      <c r="I20" s="402">
        <f>G20-H20</f>
        <v>0</v>
      </c>
      <c r="J20" s="402">
        <f>$F20*I20</f>
        <v>0</v>
      </c>
      <c r="K20" s="489">
        <f>J20/1000000</f>
        <v>0</v>
      </c>
      <c r="L20" s="342">
        <v>959474</v>
      </c>
      <c r="M20" s="343">
        <v>961335</v>
      </c>
      <c r="N20" s="402">
        <f>L20-M20</f>
        <v>-1861</v>
      </c>
      <c r="O20" s="402">
        <f>$F20*N20</f>
        <v>-1861000</v>
      </c>
      <c r="P20" s="489">
        <f>O20/1000000</f>
        <v>-1.861</v>
      </c>
      <c r="Q20" s="481"/>
    </row>
    <row r="21" spans="1:17" ht="15">
      <c r="A21" s="118">
        <v>3</v>
      </c>
      <c r="B21" s="119" t="s">
        <v>283</v>
      </c>
      <c r="C21" s="120">
        <v>4864947</v>
      </c>
      <c r="D21" s="121" t="s">
        <v>12</v>
      </c>
      <c r="E21" s="121" t="s">
        <v>281</v>
      </c>
      <c r="F21" s="122">
        <v>1000</v>
      </c>
      <c r="G21" s="342">
        <v>972242</v>
      </c>
      <c r="H21" s="343">
        <v>972934</v>
      </c>
      <c r="I21" s="402">
        <f>G21-H21</f>
        <v>-692</v>
      </c>
      <c r="J21" s="402">
        <f>$F21*I21</f>
        <v>-692000</v>
      </c>
      <c r="K21" s="489">
        <f>J21/1000000</f>
        <v>-0.692</v>
      </c>
      <c r="L21" s="342">
        <v>991870</v>
      </c>
      <c r="M21" s="343">
        <v>991867</v>
      </c>
      <c r="N21" s="402">
        <f>L21-M21</f>
        <v>3</v>
      </c>
      <c r="O21" s="402">
        <f>$F21*N21</f>
        <v>3000</v>
      </c>
      <c r="P21" s="489">
        <f>O21/1000000</f>
        <v>0.003</v>
      </c>
      <c r="Q21" s="766"/>
    </row>
    <row r="22" spans="1:17" ht="12.75">
      <c r="A22" s="118"/>
      <c r="B22" s="119"/>
      <c r="C22" s="120"/>
      <c r="D22" s="121"/>
      <c r="E22" s="121"/>
      <c r="F22" s="123"/>
      <c r="G22" s="132"/>
      <c r="H22" s="515"/>
      <c r="I22" s="402"/>
      <c r="J22" s="402"/>
      <c r="K22" s="489"/>
      <c r="L22" s="675"/>
      <c r="M22" s="674"/>
      <c r="N22" s="402"/>
      <c r="O22" s="402"/>
      <c r="P22" s="489"/>
      <c r="Q22" s="469"/>
    </row>
    <row r="23" spans="1:17" ht="12.75">
      <c r="A23" s="753"/>
      <c r="B23" s="515"/>
      <c r="C23" s="515"/>
      <c r="D23" s="515"/>
      <c r="E23" s="515"/>
      <c r="F23" s="746"/>
      <c r="G23" s="753"/>
      <c r="H23" s="515"/>
      <c r="I23" s="515"/>
      <c r="J23" s="515"/>
      <c r="K23" s="746"/>
      <c r="L23" s="753"/>
      <c r="M23" s="515"/>
      <c r="N23" s="515"/>
      <c r="O23" s="515"/>
      <c r="P23" s="746"/>
      <c r="Q23" s="469"/>
    </row>
    <row r="24" spans="1:17" ht="12.75">
      <c r="A24" s="753"/>
      <c r="B24" s="515"/>
      <c r="C24" s="515"/>
      <c r="D24" s="515"/>
      <c r="E24" s="515"/>
      <c r="F24" s="746"/>
      <c r="G24" s="753"/>
      <c r="H24" s="515"/>
      <c r="I24" s="515"/>
      <c r="J24" s="515"/>
      <c r="K24" s="746"/>
      <c r="L24" s="753"/>
      <c r="M24" s="515"/>
      <c r="N24" s="515"/>
      <c r="O24" s="515"/>
      <c r="P24" s="746"/>
      <c r="Q24" s="469"/>
    </row>
    <row r="25" spans="1:17" ht="12.75">
      <c r="A25" s="753"/>
      <c r="B25" s="515"/>
      <c r="C25" s="515"/>
      <c r="D25" s="515"/>
      <c r="E25" s="515"/>
      <c r="F25" s="746"/>
      <c r="G25" s="753"/>
      <c r="H25" s="515"/>
      <c r="I25" s="131" t="s">
        <v>319</v>
      </c>
      <c r="J25" s="515"/>
      <c r="K25" s="594">
        <f>SUM(K19:K21)</f>
        <v>-0.692</v>
      </c>
      <c r="L25" s="753"/>
      <c r="M25" s="515"/>
      <c r="N25" s="131" t="s">
        <v>319</v>
      </c>
      <c r="O25" s="515"/>
      <c r="P25" s="594">
        <f>SUM(P19:P21)</f>
        <v>-1.116</v>
      </c>
      <c r="Q25" s="469"/>
    </row>
    <row r="26" spans="1:17" ht="13.5" thickBot="1">
      <c r="A26" s="654"/>
      <c r="B26" s="518"/>
      <c r="C26" s="518"/>
      <c r="D26" s="518"/>
      <c r="E26" s="518"/>
      <c r="F26" s="657"/>
      <c r="G26" s="654"/>
      <c r="H26" s="518"/>
      <c r="I26" s="518"/>
      <c r="J26" s="518"/>
      <c r="K26" s="657"/>
      <c r="L26" s="654"/>
      <c r="M26" s="518"/>
      <c r="N26" s="518"/>
      <c r="O26" s="518"/>
      <c r="P26" s="657"/>
      <c r="Q26" s="611"/>
    </row>
    <row r="27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2014-05-22T05:02:47Z</cp:lastPrinted>
  <dcterms:created xsi:type="dcterms:W3CDTF">1996-10-14T23:33:28Z</dcterms:created>
  <dcterms:modified xsi:type="dcterms:W3CDTF">2016-12-07T05:58:58Z</dcterms:modified>
  <cp:category/>
  <cp:version/>
  <cp:contentType/>
  <cp:contentStatus/>
</cp:coreProperties>
</file>